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ee3916d9e020a8fb/Documents/PWSZ Konin/PWSZ WNET/WNET Plany studiów/plany_programy_studiow_2022_2025-26/"/>
    </mc:Choice>
  </mc:AlternateContent>
  <xr:revisionPtr revIDLastSave="20" documentId="11_65960FC5AC6930B9F12BE69C27B12CE9C536E4F9" xr6:coauthVersionLast="47" xr6:coauthVersionMax="47" xr10:uidLastSave="{79C73542-AAC7-45DD-895A-201A79138C5B}"/>
  <bookViews>
    <workbookView xWindow="-96" yWindow="-96" windowWidth="23232" windowHeight="12432" xr2:uid="{00000000-000D-0000-FFFF-FFFF00000000}"/>
  </bookViews>
  <sheets>
    <sheet name="zalacznik_nr_1" sheetId="8" r:id="rId1"/>
    <sheet name="zalacznik_nr_2" sheetId="1" r:id="rId2"/>
    <sheet name="zalacznik_nr_3" sheetId="6" r:id="rId3"/>
  </sheets>
  <definedNames>
    <definedName name="_xlnm.Print_Area" localSheetId="1">zalacznik_nr_2!$A$1:$BB$109</definedName>
    <definedName name="_xlnm.Print_Area" localSheetId="2">zalacznik_nr_3!$A$1:$BG$107</definedName>
    <definedName name="OLE_LINK1" localSheetId="1">zalacznik_nr_2!#REF!</definedName>
    <definedName name="OLE_LINK1" localSheetId="2">zalacznik_nr_3!#REF!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4" i="6" l="1"/>
  <c r="K86" i="6"/>
  <c r="K78" i="6"/>
  <c r="K70" i="6"/>
  <c r="K61" i="6"/>
  <c r="K49" i="6"/>
  <c r="K24" i="6"/>
  <c r="K102" i="6" s="1"/>
  <c r="K16" i="6"/>
  <c r="K7" i="6"/>
  <c r="I94" i="6"/>
  <c r="I102" i="6" s="1"/>
  <c r="I86" i="6"/>
  <c r="I78" i="6"/>
  <c r="I70" i="6"/>
  <c r="I61" i="6"/>
  <c r="I49" i="6"/>
  <c r="I24" i="6"/>
  <c r="I16" i="6"/>
  <c r="I7" i="6"/>
  <c r="K96" i="1"/>
  <c r="K88" i="1"/>
  <c r="K80" i="1"/>
  <c r="K72" i="1"/>
  <c r="K63" i="1"/>
  <c r="K51" i="1"/>
  <c r="K26" i="1"/>
  <c r="K18" i="1"/>
  <c r="K8" i="1"/>
  <c r="K108" i="1" s="1"/>
  <c r="I96" i="1"/>
  <c r="I88" i="1"/>
  <c r="I80" i="1"/>
  <c r="I72" i="1"/>
  <c r="I63" i="1"/>
  <c r="I51" i="1"/>
  <c r="I26" i="1"/>
  <c r="I18" i="1"/>
  <c r="I8" i="1"/>
  <c r="I108" i="1" s="1"/>
  <c r="K100" i="6" l="1"/>
  <c r="K106" i="6"/>
  <c r="K104" i="6"/>
  <c r="I100" i="6"/>
  <c r="I106" i="6"/>
  <c r="I104" i="6"/>
  <c r="K102" i="1"/>
  <c r="K104" i="1"/>
  <c r="K106" i="1"/>
  <c r="I102" i="1"/>
  <c r="I104" i="1"/>
  <c r="I106" i="1"/>
  <c r="BP84" i="8"/>
  <c r="BQ84" i="8"/>
  <c r="BR84" i="8"/>
  <c r="BE72" i="6"/>
  <c r="BE73" i="6"/>
  <c r="BE74" i="6"/>
  <c r="BE75" i="6"/>
  <c r="BE76" i="6"/>
  <c r="BE77" i="6"/>
  <c r="BE52" i="6"/>
  <c r="BE53" i="6"/>
  <c r="BE54" i="6"/>
  <c r="BE55" i="6"/>
  <c r="BE56" i="6"/>
  <c r="N94" i="1"/>
  <c r="BB111" i="1"/>
  <c r="E114" i="6"/>
  <c r="D114" i="6"/>
  <c r="D116" i="1"/>
  <c r="E116" i="1"/>
  <c r="L78" i="6"/>
  <c r="L70" i="6"/>
  <c r="L61" i="6"/>
  <c r="L49" i="6"/>
  <c r="L24" i="6"/>
  <c r="L16" i="6"/>
  <c r="L7" i="6"/>
  <c r="L94" i="6"/>
  <c r="L86" i="6"/>
  <c r="J7" i="6"/>
  <c r="J94" i="6"/>
  <c r="J86" i="6"/>
  <c r="J78" i="6"/>
  <c r="J70" i="6"/>
  <c r="J61" i="6"/>
  <c r="J49" i="6"/>
  <c r="J24" i="6"/>
  <c r="J16" i="6"/>
  <c r="H94" i="6"/>
  <c r="M94" i="6"/>
  <c r="P94" i="6"/>
  <c r="Q94" i="6"/>
  <c r="R94" i="6"/>
  <c r="S94" i="6"/>
  <c r="T94" i="6"/>
  <c r="U94" i="6"/>
  <c r="V94" i="6"/>
  <c r="W94" i="6"/>
  <c r="X94" i="6"/>
  <c r="Y94" i="6"/>
  <c r="Z94" i="6"/>
  <c r="AA94" i="6"/>
  <c r="AB94" i="6"/>
  <c r="AC94" i="6"/>
  <c r="AD94" i="6"/>
  <c r="AE94" i="6"/>
  <c r="AF94" i="6"/>
  <c r="AG94" i="6"/>
  <c r="AH94" i="6"/>
  <c r="AI94" i="6"/>
  <c r="AJ94" i="6"/>
  <c r="AK94" i="6"/>
  <c r="AL94" i="6"/>
  <c r="AM94" i="6"/>
  <c r="AN94" i="6"/>
  <c r="AO94" i="6"/>
  <c r="AP94" i="6"/>
  <c r="AP100" i="6" s="1"/>
  <c r="AQ94" i="6"/>
  <c r="AR94" i="6"/>
  <c r="AS94" i="6"/>
  <c r="AT94" i="6"/>
  <c r="AU94" i="6"/>
  <c r="AV94" i="6"/>
  <c r="AW94" i="6"/>
  <c r="AX94" i="6"/>
  <c r="AY94" i="6"/>
  <c r="AZ94" i="6"/>
  <c r="BA94" i="6"/>
  <c r="BB94" i="6"/>
  <c r="BC94" i="6"/>
  <c r="BD94" i="6"/>
  <c r="BE94" i="6"/>
  <c r="BF94" i="6"/>
  <c r="BG94" i="6"/>
  <c r="H86" i="6"/>
  <c r="M86" i="6"/>
  <c r="P86" i="6"/>
  <c r="Q86" i="6"/>
  <c r="R86" i="6"/>
  <c r="S86" i="6"/>
  <c r="T86" i="6"/>
  <c r="U86" i="6"/>
  <c r="V86" i="6"/>
  <c r="W86" i="6"/>
  <c r="X86" i="6"/>
  <c r="Y86" i="6"/>
  <c r="Z86" i="6"/>
  <c r="AA86" i="6"/>
  <c r="AB86" i="6"/>
  <c r="AC86" i="6"/>
  <c r="AD86" i="6"/>
  <c r="AE86" i="6"/>
  <c r="AF86" i="6"/>
  <c r="AG86" i="6"/>
  <c r="AH86" i="6"/>
  <c r="AI86" i="6"/>
  <c r="AJ86" i="6"/>
  <c r="AK86" i="6"/>
  <c r="AL86" i="6"/>
  <c r="AM86" i="6"/>
  <c r="AN86" i="6"/>
  <c r="AO86" i="6"/>
  <c r="AP86" i="6"/>
  <c r="AQ86" i="6"/>
  <c r="AR86" i="6"/>
  <c r="AS86" i="6"/>
  <c r="AT86" i="6"/>
  <c r="AU86" i="6"/>
  <c r="AV86" i="6"/>
  <c r="AW86" i="6"/>
  <c r="AX86" i="6"/>
  <c r="AY86" i="6"/>
  <c r="AZ86" i="6"/>
  <c r="BA86" i="6"/>
  <c r="BB86" i="6"/>
  <c r="BC86" i="6"/>
  <c r="BF86" i="6"/>
  <c r="BG86" i="6"/>
  <c r="H78" i="6"/>
  <c r="M78" i="6"/>
  <c r="P78" i="6"/>
  <c r="Q78" i="6"/>
  <c r="R78" i="6"/>
  <c r="S78" i="6"/>
  <c r="T78" i="6"/>
  <c r="U78" i="6"/>
  <c r="V78" i="6"/>
  <c r="W78" i="6"/>
  <c r="X78" i="6"/>
  <c r="Y78" i="6"/>
  <c r="Z78" i="6"/>
  <c r="AA78" i="6"/>
  <c r="AB78" i="6"/>
  <c r="AC78" i="6"/>
  <c r="AD78" i="6"/>
  <c r="AE78" i="6"/>
  <c r="AF78" i="6"/>
  <c r="AG78" i="6"/>
  <c r="AH78" i="6"/>
  <c r="AI78" i="6"/>
  <c r="AJ78" i="6"/>
  <c r="AK78" i="6"/>
  <c r="AL78" i="6"/>
  <c r="AM78" i="6"/>
  <c r="AN78" i="6"/>
  <c r="AO78" i="6"/>
  <c r="AP78" i="6"/>
  <c r="AQ78" i="6"/>
  <c r="AR78" i="6"/>
  <c r="AS78" i="6"/>
  <c r="AT78" i="6"/>
  <c r="AU78" i="6"/>
  <c r="AV78" i="6"/>
  <c r="AW78" i="6"/>
  <c r="AX78" i="6"/>
  <c r="AY78" i="6"/>
  <c r="AZ78" i="6"/>
  <c r="BA78" i="6"/>
  <c r="BB78" i="6"/>
  <c r="BC78" i="6"/>
  <c r="BF78" i="6"/>
  <c r="BG78" i="6"/>
  <c r="H70" i="6"/>
  <c r="M70" i="6"/>
  <c r="P70" i="6"/>
  <c r="Q70" i="6"/>
  <c r="R70" i="6"/>
  <c r="S70" i="6"/>
  <c r="T70" i="6"/>
  <c r="U70" i="6"/>
  <c r="V70" i="6"/>
  <c r="W70" i="6"/>
  <c r="X70" i="6"/>
  <c r="Y70" i="6"/>
  <c r="Z70" i="6"/>
  <c r="AA70" i="6"/>
  <c r="AB70" i="6"/>
  <c r="AC70" i="6"/>
  <c r="AD70" i="6"/>
  <c r="AE70" i="6"/>
  <c r="AF70" i="6"/>
  <c r="AG70" i="6"/>
  <c r="AH70" i="6"/>
  <c r="AI70" i="6"/>
  <c r="AJ70" i="6"/>
  <c r="AK70" i="6"/>
  <c r="AL70" i="6"/>
  <c r="AM70" i="6"/>
  <c r="AN70" i="6"/>
  <c r="AO70" i="6"/>
  <c r="AP70" i="6"/>
  <c r="AQ70" i="6"/>
  <c r="AR70" i="6"/>
  <c r="AS70" i="6"/>
  <c r="AT70" i="6"/>
  <c r="AU70" i="6"/>
  <c r="AV70" i="6"/>
  <c r="AW70" i="6"/>
  <c r="AX70" i="6"/>
  <c r="AY70" i="6"/>
  <c r="AZ70" i="6"/>
  <c r="BA70" i="6"/>
  <c r="BB70" i="6"/>
  <c r="BC70" i="6"/>
  <c r="BF70" i="6"/>
  <c r="BG70" i="6"/>
  <c r="BG61" i="6"/>
  <c r="H61" i="6"/>
  <c r="M61" i="6"/>
  <c r="P61" i="6"/>
  <c r="Q61" i="6"/>
  <c r="R61" i="6"/>
  <c r="S61" i="6"/>
  <c r="T61" i="6"/>
  <c r="U61" i="6"/>
  <c r="V61" i="6"/>
  <c r="W61" i="6"/>
  <c r="X61" i="6"/>
  <c r="Y61" i="6"/>
  <c r="Z61" i="6"/>
  <c r="AA61" i="6"/>
  <c r="AB61" i="6"/>
  <c r="AC61" i="6"/>
  <c r="AD61" i="6"/>
  <c r="AE61" i="6"/>
  <c r="AF61" i="6"/>
  <c r="AG61" i="6"/>
  <c r="AH61" i="6"/>
  <c r="AI61" i="6"/>
  <c r="AJ61" i="6"/>
  <c r="AK61" i="6"/>
  <c r="AL61" i="6"/>
  <c r="AM61" i="6"/>
  <c r="AN61" i="6"/>
  <c r="AO61" i="6"/>
  <c r="AP61" i="6"/>
  <c r="AQ61" i="6"/>
  <c r="AR61" i="6"/>
  <c r="AS61" i="6"/>
  <c r="AT61" i="6"/>
  <c r="AU61" i="6"/>
  <c r="AV61" i="6"/>
  <c r="AW61" i="6"/>
  <c r="AX61" i="6"/>
  <c r="AY61" i="6"/>
  <c r="AZ61" i="6"/>
  <c r="BA61" i="6"/>
  <c r="BB61" i="6"/>
  <c r="BC61" i="6"/>
  <c r="BF61" i="6"/>
  <c r="H49" i="6"/>
  <c r="M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AO49" i="6"/>
  <c r="AP49" i="6"/>
  <c r="AQ49" i="6"/>
  <c r="AR49" i="6"/>
  <c r="AS49" i="6"/>
  <c r="AT49" i="6"/>
  <c r="AU49" i="6"/>
  <c r="AV49" i="6"/>
  <c r="AW49" i="6"/>
  <c r="AX49" i="6"/>
  <c r="AY49" i="6"/>
  <c r="AZ49" i="6"/>
  <c r="BA49" i="6"/>
  <c r="BB49" i="6"/>
  <c r="BC49" i="6"/>
  <c r="BF49" i="6"/>
  <c r="BG49" i="6"/>
  <c r="H24" i="6"/>
  <c r="M24" i="6"/>
  <c r="P24" i="6"/>
  <c r="P106" i="6" s="1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V106" i="6" s="1"/>
  <c r="AW24" i="6"/>
  <c r="AX24" i="6"/>
  <c r="AY24" i="6"/>
  <c r="AZ24" i="6"/>
  <c r="BA24" i="6"/>
  <c r="BB24" i="6"/>
  <c r="BC24" i="6"/>
  <c r="BF24" i="6"/>
  <c r="BG24" i="6"/>
  <c r="H16" i="6"/>
  <c r="M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J106" i="6" s="1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E16" i="6"/>
  <c r="BF16" i="6"/>
  <c r="BG16" i="6"/>
  <c r="H7" i="6"/>
  <c r="M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V7" i="6"/>
  <c r="AW7" i="6"/>
  <c r="AX7" i="6"/>
  <c r="AY7" i="6"/>
  <c r="AZ7" i="6"/>
  <c r="BA7" i="6"/>
  <c r="BB7" i="6"/>
  <c r="BC7" i="6"/>
  <c r="BE7" i="6"/>
  <c r="BF7" i="6"/>
  <c r="BG7" i="6"/>
  <c r="H96" i="1"/>
  <c r="J96" i="1"/>
  <c r="L96" i="1"/>
  <c r="M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H88" i="1"/>
  <c r="J88" i="1"/>
  <c r="L88" i="1"/>
  <c r="M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Z88" i="1"/>
  <c r="BA88" i="1"/>
  <c r="BB88" i="1"/>
  <c r="H80" i="1"/>
  <c r="J80" i="1"/>
  <c r="L80" i="1"/>
  <c r="M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Z80" i="1"/>
  <c r="BA80" i="1"/>
  <c r="BB80" i="1"/>
  <c r="H72" i="1"/>
  <c r="J72" i="1"/>
  <c r="L72" i="1"/>
  <c r="M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Z72" i="1"/>
  <c r="BA72" i="1"/>
  <c r="BB72" i="1"/>
  <c r="H63" i="1"/>
  <c r="J63" i="1"/>
  <c r="L63" i="1"/>
  <c r="M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Z63" i="1"/>
  <c r="BA63" i="1"/>
  <c r="BB63" i="1"/>
  <c r="H51" i="1"/>
  <c r="J51" i="1"/>
  <c r="L51" i="1"/>
  <c r="M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Z51" i="1"/>
  <c r="BA51" i="1"/>
  <c r="BB51" i="1"/>
  <c r="H26" i="1"/>
  <c r="J26" i="1"/>
  <c r="L26" i="1"/>
  <c r="M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Z26" i="1"/>
  <c r="BA26" i="1"/>
  <c r="BB26" i="1"/>
  <c r="H18" i="1"/>
  <c r="J18" i="1"/>
  <c r="L18" i="1"/>
  <c r="M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Z18" i="1"/>
  <c r="BA18" i="1"/>
  <c r="BB18" i="1"/>
  <c r="H8" i="1"/>
  <c r="J8" i="1"/>
  <c r="L8" i="1"/>
  <c r="M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H104" i="1" s="1"/>
  <c r="AI8" i="1"/>
  <c r="AJ8" i="1"/>
  <c r="AK8" i="1"/>
  <c r="AL8" i="1"/>
  <c r="AM8" i="1"/>
  <c r="AN8" i="1"/>
  <c r="AO8" i="1"/>
  <c r="AO106" i="1" s="1"/>
  <c r="AP8" i="1"/>
  <c r="AQ8" i="1"/>
  <c r="AR8" i="1"/>
  <c r="AS8" i="1"/>
  <c r="AT8" i="1"/>
  <c r="AU8" i="1"/>
  <c r="AV8" i="1"/>
  <c r="AW8" i="1"/>
  <c r="AX8" i="1"/>
  <c r="AZ8" i="1"/>
  <c r="BA8" i="1"/>
  <c r="BB8" i="1"/>
  <c r="BR9" i="8"/>
  <c r="BQ9" i="8"/>
  <c r="BS9" i="8" s="1"/>
  <c r="BP9" i="8"/>
  <c r="BM99" i="8"/>
  <c r="BR45" i="8"/>
  <c r="BQ45" i="8"/>
  <c r="BP45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Z102" i="8"/>
  <c r="AA102" i="8"/>
  <c r="AB102" i="8"/>
  <c r="AC102" i="8"/>
  <c r="AD102" i="8"/>
  <c r="AE102" i="8"/>
  <c r="AF102" i="8"/>
  <c r="AG102" i="8"/>
  <c r="AH102" i="8"/>
  <c r="AI102" i="8"/>
  <c r="AJ102" i="8"/>
  <c r="AK102" i="8"/>
  <c r="AL102" i="8"/>
  <c r="AM102" i="8"/>
  <c r="AN102" i="8"/>
  <c r="AO102" i="8"/>
  <c r="AP102" i="8"/>
  <c r="AQ102" i="8"/>
  <c r="AR102" i="8"/>
  <c r="AS102" i="8"/>
  <c r="AT102" i="8"/>
  <c r="AU102" i="8"/>
  <c r="AV102" i="8"/>
  <c r="AW102" i="8"/>
  <c r="AX102" i="8"/>
  <c r="AY102" i="8"/>
  <c r="AZ102" i="8"/>
  <c r="BA102" i="8"/>
  <c r="BB102" i="8"/>
  <c r="BC102" i="8"/>
  <c r="BD102" i="8"/>
  <c r="BE102" i="8"/>
  <c r="BF102" i="8"/>
  <c r="BG102" i="8"/>
  <c r="BH102" i="8"/>
  <c r="BI102" i="8"/>
  <c r="BJ102" i="8"/>
  <c r="BK102" i="8"/>
  <c r="BL102" i="8"/>
  <c r="BM102" i="8"/>
  <c r="BN102" i="8"/>
  <c r="BO102" i="8"/>
  <c r="C102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Z101" i="8"/>
  <c r="AA101" i="8"/>
  <c r="AB101" i="8"/>
  <c r="AC101" i="8"/>
  <c r="AD101" i="8"/>
  <c r="AE101" i="8"/>
  <c r="AF101" i="8"/>
  <c r="AG101" i="8"/>
  <c r="AH101" i="8"/>
  <c r="AI101" i="8"/>
  <c r="AJ101" i="8"/>
  <c r="AK101" i="8"/>
  <c r="AL101" i="8"/>
  <c r="AM101" i="8"/>
  <c r="AN101" i="8"/>
  <c r="AO101" i="8"/>
  <c r="AP101" i="8"/>
  <c r="AQ101" i="8"/>
  <c r="AR101" i="8"/>
  <c r="AS101" i="8"/>
  <c r="AT101" i="8"/>
  <c r="AU101" i="8"/>
  <c r="AV101" i="8"/>
  <c r="AW101" i="8"/>
  <c r="AX101" i="8"/>
  <c r="AY101" i="8"/>
  <c r="AZ101" i="8"/>
  <c r="BA101" i="8"/>
  <c r="BB101" i="8"/>
  <c r="BC101" i="8"/>
  <c r="BD101" i="8"/>
  <c r="BE101" i="8"/>
  <c r="BF101" i="8"/>
  <c r="BG101" i="8"/>
  <c r="BH101" i="8"/>
  <c r="BI101" i="8"/>
  <c r="BJ101" i="8"/>
  <c r="BK101" i="8"/>
  <c r="BL101" i="8"/>
  <c r="BM101" i="8"/>
  <c r="BN101" i="8"/>
  <c r="BO101" i="8"/>
  <c r="C101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Z100" i="8"/>
  <c r="AA100" i="8"/>
  <c r="AB100" i="8"/>
  <c r="AC100" i="8"/>
  <c r="AD100" i="8"/>
  <c r="AE100" i="8"/>
  <c r="AF100" i="8"/>
  <c r="AG100" i="8"/>
  <c r="AH100" i="8"/>
  <c r="AI100" i="8"/>
  <c r="AJ100" i="8"/>
  <c r="AK100" i="8"/>
  <c r="AL100" i="8"/>
  <c r="AM100" i="8"/>
  <c r="AN100" i="8"/>
  <c r="AO100" i="8"/>
  <c r="AP100" i="8"/>
  <c r="AQ100" i="8"/>
  <c r="AR100" i="8"/>
  <c r="AS100" i="8"/>
  <c r="AT100" i="8"/>
  <c r="AU100" i="8"/>
  <c r="AV100" i="8"/>
  <c r="AW100" i="8"/>
  <c r="AX100" i="8"/>
  <c r="AY100" i="8"/>
  <c r="AZ100" i="8"/>
  <c r="BA100" i="8"/>
  <c r="BB100" i="8"/>
  <c r="BC100" i="8"/>
  <c r="BD100" i="8"/>
  <c r="BE100" i="8"/>
  <c r="BF100" i="8"/>
  <c r="BG100" i="8"/>
  <c r="BH100" i="8"/>
  <c r="BI100" i="8"/>
  <c r="BJ100" i="8"/>
  <c r="BK100" i="8"/>
  <c r="BL100" i="8"/>
  <c r="BM100" i="8"/>
  <c r="BN100" i="8"/>
  <c r="BO100" i="8"/>
  <c r="C100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Z99" i="8"/>
  <c r="AA99" i="8"/>
  <c r="AB99" i="8"/>
  <c r="AC99" i="8"/>
  <c r="AD99" i="8"/>
  <c r="AE99" i="8"/>
  <c r="AF99" i="8"/>
  <c r="AG99" i="8"/>
  <c r="AH99" i="8"/>
  <c r="AI99" i="8"/>
  <c r="AJ99" i="8"/>
  <c r="AK99" i="8"/>
  <c r="AL99" i="8"/>
  <c r="AM99" i="8"/>
  <c r="AN99" i="8"/>
  <c r="AO99" i="8"/>
  <c r="AP99" i="8"/>
  <c r="AQ99" i="8"/>
  <c r="AR99" i="8"/>
  <c r="AS99" i="8"/>
  <c r="AT99" i="8"/>
  <c r="AU99" i="8"/>
  <c r="AV99" i="8"/>
  <c r="AW99" i="8"/>
  <c r="AX99" i="8"/>
  <c r="AY99" i="8"/>
  <c r="AZ99" i="8"/>
  <c r="BA99" i="8"/>
  <c r="BB99" i="8"/>
  <c r="BC99" i="8"/>
  <c r="BD99" i="8"/>
  <c r="BE99" i="8"/>
  <c r="BF99" i="8"/>
  <c r="BG99" i="8"/>
  <c r="BH99" i="8"/>
  <c r="BI99" i="8"/>
  <c r="BJ99" i="8"/>
  <c r="BK99" i="8"/>
  <c r="BL99" i="8"/>
  <c r="BN99" i="8"/>
  <c r="BO99" i="8"/>
  <c r="C99" i="8"/>
  <c r="BR98" i="8"/>
  <c r="BS98" i="8" s="1"/>
  <c r="BQ98" i="8"/>
  <c r="BP98" i="8"/>
  <c r="BR97" i="8"/>
  <c r="BQ97" i="8"/>
  <c r="BP97" i="8"/>
  <c r="BS97" i="8" s="1"/>
  <c r="BR96" i="8"/>
  <c r="BQ96" i="8"/>
  <c r="BP96" i="8"/>
  <c r="BR95" i="8"/>
  <c r="BQ95" i="8"/>
  <c r="BP95" i="8"/>
  <c r="BR94" i="8"/>
  <c r="BQ94" i="8"/>
  <c r="BP94" i="8"/>
  <c r="O48" i="6"/>
  <c r="N48" i="6"/>
  <c r="G48" i="6"/>
  <c r="F48" i="6"/>
  <c r="O47" i="6"/>
  <c r="N47" i="6"/>
  <c r="G47" i="6"/>
  <c r="F47" i="6"/>
  <c r="E47" i="6" s="1"/>
  <c r="O50" i="1"/>
  <c r="N50" i="1"/>
  <c r="G50" i="1"/>
  <c r="F50" i="1"/>
  <c r="O49" i="1"/>
  <c r="N49" i="1"/>
  <c r="G49" i="1"/>
  <c r="F49" i="1"/>
  <c r="BR46" i="8"/>
  <c r="BQ46" i="8"/>
  <c r="BP46" i="8"/>
  <c r="BR47" i="8"/>
  <c r="BQ47" i="8"/>
  <c r="BP47" i="8"/>
  <c r="BP8" i="8"/>
  <c r="BP7" i="8"/>
  <c r="BP6" i="8"/>
  <c r="O11" i="6"/>
  <c r="N11" i="6"/>
  <c r="G11" i="6"/>
  <c r="F11" i="6"/>
  <c r="O13" i="1"/>
  <c r="N13" i="1"/>
  <c r="G13" i="1"/>
  <c r="F13" i="1"/>
  <c r="BR92" i="8"/>
  <c r="BQ92" i="8"/>
  <c r="BP92" i="8"/>
  <c r="BR91" i="8"/>
  <c r="BQ91" i="8"/>
  <c r="BP91" i="8"/>
  <c r="BR90" i="8"/>
  <c r="BQ90" i="8"/>
  <c r="BS90" i="8" s="1"/>
  <c r="BP90" i="8"/>
  <c r="BR89" i="8"/>
  <c r="BQ89" i="8"/>
  <c r="BP89" i="8"/>
  <c r="BR88" i="8"/>
  <c r="BQ88" i="8"/>
  <c r="BP88" i="8"/>
  <c r="BR87" i="8"/>
  <c r="BQ87" i="8"/>
  <c r="BP87" i="8"/>
  <c r="BR86" i="8"/>
  <c r="BQ86" i="8"/>
  <c r="BP86" i="8"/>
  <c r="BR83" i="8"/>
  <c r="BQ83" i="8"/>
  <c r="BP83" i="8"/>
  <c r="BR82" i="8"/>
  <c r="BQ82" i="8"/>
  <c r="BP82" i="8"/>
  <c r="BR81" i="8"/>
  <c r="BQ81" i="8"/>
  <c r="BP81" i="8"/>
  <c r="BR80" i="8"/>
  <c r="BQ80" i="8"/>
  <c r="BP80" i="8"/>
  <c r="BR79" i="8"/>
  <c r="BQ79" i="8"/>
  <c r="BP79" i="8"/>
  <c r="BR78" i="8"/>
  <c r="BQ78" i="8"/>
  <c r="BP78" i="8"/>
  <c r="BS78" i="8" s="1"/>
  <c r="BR76" i="8"/>
  <c r="BQ76" i="8"/>
  <c r="BP76" i="8"/>
  <c r="BR75" i="8"/>
  <c r="BQ75" i="8"/>
  <c r="BP75" i="8"/>
  <c r="BR74" i="8"/>
  <c r="BQ74" i="8"/>
  <c r="BP74" i="8"/>
  <c r="BR73" i="8"/>
  <c r="BQ73" i="8"/>
  <c r="BP73" i="8"/>
  <c r="BR72" i="8"/>
  <c r="BQ72" i="8"/>
  <c r="BP72" i="8"/>
  <c r="BR71" i="8"/>
  <c r="BQ71" i="8"/>
  <c r="BP71" i="8"/>
  <c r="BR70" i="8"/>
  <c r="BQ70" i="8"/>
  <c r="BP70" i="8"/>
  <c r="BR62" i="8"/>
  <c r="BQ62" i="8"/>
  <c r="BP62" i="8"/>
  <c r="BR67" i="8"/>
  <c r="BQ67" i="8"/>
  <c r="BP67" i="8"/>
  <c r="BR66" i="8"/>
  <c r="BQ66" i="8"/>
  <c r="BP66" i="8"/>
  <c r="BS66" i="8" s="1"/>
  <c r="BR65" i="8"/>
  <c r="BQ65" i="8"/>
  <c r="BP65" i="8"/>
  <c r="BR64" i="8"/>
  <c r="BQ64" i="8"/>
  <c r="BP64" i="8"/>
  <c r="BR63" i="8"/>
  <c r="BQ63" i="8"/>
  <c r="BP63" i="8"/>
  <c r="BR68" i="8"/>
  <c r="BQ68" i="8"/>
  <c r="BP68" i="8"/>
  <c r="BR61" i="8"/>
  <c r="BQ61" i="8"/>
  <c r="BP61" i="8"/>
  <c r="BR58" i="8"/>
  <c r="BQ58" i="8"/>
  <c r="BP58" i="8"/>
  <c r="BS58" i="8" s="1"/>
  <c r="BR57" i="8"/>
  <c r="BQ57" i="8"/>
  <c r="BP57" i="8"/>
  <c r="BR56" i="8"/>
  <c r="BQ56" i="8"/>
  <c r="BP56" i="8"/>
  <c r="BR55" i="8"/>
  <c r="BQ55" i="8"/>
  <c r="BP55" i="8"/>
  <c r="BR54" i="8"/>
  <c r="BS54" i="8" s="1"/>
  <c r="BQ54" i="8"/>
  <c r="BP54" i="8"/>
  <c r="BR53" i="8"/>
  <c r="BQ53" i="8"/>
  <c r="BP53" i="8"/>
  <c r="BR52" i="8"/>
  <c r="BQ52" i="8"/>
  <c r="BP52" i="8"/>
  <c r="BR51" i="8"/>
  <c r="BQ51" i="8"/>
  <c r="BP51" i="8"/>
  <c r="BR50" i="8"/>
  <c r="BQ50" i="8"/>
  <c r="BP50" i="8"/>
  <c r="BR49" i="8"/>
  <c r="BQ49" i="8"/>
  <c r="BP49" i="8"/>
  <c r="BR44" i="8"/>
  <c r="BQ44" i="8"/>
  <c r="BP44" i="8"/>
  <c r="BR43" i="8"/>
  <c r="BQ43" i="8"/>
  <c r="BP43" i="8"/>
  <c r="BR42" i="8"/>
  <c r="BQ42" i="8"/>
  <c r="BP42" i="8"/>
  <c r="BR41" i="8"/>
  <c r="BQ41" i="8"/>
  <c r="BP41" i="8"/>
  <c r="BR40" i="8"/>
  <c r="BQ40" i="8"/>
  <c r="BP40" i="8"/>
  <c r="BS40" i="8" s="1"/>
  <c r="BR39" i="8"/>
  <c r="BQ39" i="8"/>
  <c r="BP39" i="8"/>
  <c r="BR38" i="8"/>
  <c r="BQ38" i="8"/>
  <c r="BP38" i="8"/>
  <c r="BR37" i="8"/>
  <c r="BQ37" i="8"/>
  <c r="BP37" i="8"/>
  <c r="BR36" i="8"/>
  <c r="BQ36" i="8"/>
  <c r="BP36" i="8"/>
  <c r="BR35" i="8"/>
  <c r="BQ35" i="8"/>
  <c r="BP35" i="8"/>
  <c r="BR34" i="8"/>
  <c r="BQ34" i="8"/>
  <c r="BP34" i="8"/>
  <c r="BR33" i="8"/>
  <c r="BQ33" i="8"/>
  <c r="BP33" i="8"/>
  <c r="BR32" i="8"/>
  <c r="BQ32" i="8"/>
  <c r="BP32" i="8"/>
  <c r="BR31" i="8"/>
  <c r="BQ31" i="8"/>
  <c r="BP31" i="8"/>
  <c r="BR30" i="8"/>
  <c r="BQ30" i="8"/>
  <c r="BP30" i="8"/>
  <c r="BR29" i="8"/>
  <c r="BQ29" i="8"/>
  <c r="BP29" i="8"/>
  <c r="BR28" i="8"/>
  <c r="BQ28" i="8"/>
  <c r="BP28" i="8"/>
  <c r="BR27" i="8"/>
  <c r="BQ27" i="8"/>
  <c r="BP27" i="8"/>
  <c r="BR26" i="8"/>
  <c r="BQ26" i="8"/>
  <c r="BP26" i="8"/>
  <c r="BR25" i="8"/>
  <c r="BQ25" i="8"/>
  <c r="BP25" i="8"/>
  <c r="BS25" i="8" s="1"/>
  <c r="BR24" i="8"/>
  <c r="BQ24" i="8"/>
  <c r="BP24" i="8"/>
  <c r="BS24" i="8" s="1"/>
  <c r="BR21" i="8"/>
  <c r="BQ21" i="8"/>
  <c r="BP21" i="8"/>
  <c r="BR20" i="8"/>
  <c r="BQ20" i="8"/>
  <c r="BP20" i="8"/>
  <c r="BR19" i="8"/>
  <c r="BS19" i="8" s="1"/>
  <c r="BQ19" i="8"/>
  <c r="BP19" i="8"/>
  <c r="BR18" i="8"/>
  <c r="BS18" i="8" s="1"/>
  <c r="BQ18" i="8"/>
  <c r="BP18" i="8"/>
  <c r="BR17" i="8"/>
  <c r="BQ17" i="8"/>
  <c r="BP17" i="8"/>
  <c r="BR16" i="8"/>
  <c r="BS16" i="8" s="1"/>
  <c r="BQ16" i="8"/>
  <c r="BP16" i="8"/>
  <c r="CB15" i="8"/>
  <c r="CA15" i="8"/>
  <c r="BZ15" i="8"/>
  <c r="BY15" i="8"/>
  <c r="BX15" i="8"/>
  <c r="BW15" i="8"/>
  <c r="BV15" i="8"/>
  <c r="BU15" i="8"/>
  <c r="BT15" i="8"/>
  <c r="CE14" i="8"/>
  <c r="CD14" i="8"/>
  <c r="CC14" i="8"/>
  <c r="BR14" i="8"/>
  <c r="BQ14" i="8"/>
  <c r="BP14" i="8"/>
  <c r="CE13" i="8"/>
  <c r="CD13" i="8"/>
  <c r="CC13" i="8"/>
  <c r="BR13" i="8"/>
  <c r="BQ13" i="8"/>
  <c r="BP13" i="8"/>
  <c r="BS13" i="8" s="1"/>
  <c r="CE12" i="8"/>
  <c r="CD12" i="8"/>
  <c r="CC12" i="8"/>
  <c r="BR12" i="8"/>
  <c r="BQ12" i="8"/>
  <c r="BP12" i="8"/>
  <c r="CE11" i="8"/>
  <c r="CD11" i="8"/>
  <c r="CC11" i="8"/>
  <c r="BR11" i="8"/>
  <c r="BQ11" i="8"/>
  <c r="BP11" i="8"/>
  <c r="CE10" i="8"/>
  <c r="CD10" i="8"/>
  <c r="CC10" i="8"/>
  <c r="BR10" i="8"/>
  <c r="BQ10" i="8"/>
  <c r="BP10" i="8"/>
  <c r="CE9" i="8"/>
  <c r="CD9" i="8"/>
  <c r="CC9" i="8"/>
  <c r="CE8" i="8"/>
  <c r="CD8" i="8"/>
  <c r="CC8" i="8"/>
  <c r="BR8" i="8"/>
  <c r="BS8" i="8" s="1"/>
  <c r="BQ8" i="8"/>
  <c r="CE7" i="8"/>
  <c r="CD7" i="8"/>
  <c r="CC7" i="8"/>
  <c r="BR7" i="8"/>
  <c r="BQ7" i="8"/>
  <c r="CE6" i="8"/>
  <c r="CD6" i="8"/>
  <c r="CC6" i="8"/>
  <c r="BR6" i="8"/>
  <c r="BQ6" i="8"/>
  <c r="N88" i="6"/>
  <c r="O88" i="6"/>
  <c r="N89" i="6"/>
  <c r="O89" i="6"/>
  <c r="F96" i="6"/>
  <c r="G96" i="6"/>
  <c r="F97" i="6"/>
  <c r="G97" i="6"/>
  <c r="F98" i="6"/>
  <c r="G98" i="6"/>
  <c r="F99" i="6"/>
  <c r="G99" i="6"/>
  <c r="F51" i="6"/>
  <c r="G51" i="6"/>
  <c r="F52" i="6"/>
  <c r="G52" i="6"/>
  <c r="F53" i="6"/>
  <c r="G53" i="6"/>
  <c r="F54" i="6"/>
  <c r="G54" i="6"/>
  <c r="F55" i="6"/>
  <c r="G55" i="6"/>
  <c r="F56" i="6"/>
  <c r="G56" i="6"/>
  <c r="F26" i="6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3" i="6"/>
  <c r="G43" i="6"/>
  <c r="F44" i="6"/>
  <c r="G44" i="6"/>
  <c r="F45" i="6"/>
  <c r="G45" i="6"/>
  <c r="F46" i="6"/>
  <c r="G46" i="6"/>
  <c r="F18" i="6"/>
  <c r="G18" i="6"/>
  <c r="F19" i="6"/>
  <c r="G19" i="6"/>
  <c r="F20" i="6"/>
  <c r="G20" i="6"/>
  <c r="F21" i="6"/>
  <c r="G21" i="6"/>
  <c r="F22" i="6"/>
  <c r="G22" i="6"/>
  <c r="F9" i="6"/>
  <c r="G9" i="6"/>
  <c r="F10" i="6"/>
  <c r="G10" i="6"/>
  <c r="F12" i="6"/>
  <c r="G12" i="6"/>
  <c r="F13" i="6"/>
  <c r="G13" i="6"/>
  <c r="F14" i="6"/>
  <c r="G14" i="6"/>
  <c r="F15" i="6"/>
  <c r="G15" i="6"/>
  <c r="N26" i="6"/>
  <c r="O26" i="6"/>
  <c r="N27" i="6"/>
  <c r="O27" i="6"/>
  <c r="N28" i="6"/>
  <c r="O28" i="6"/>
  <c r="N29" i="6"/>
  <c r="O29" i="6"/>
  <c r="N30" i="6"/>
  <c r="O30" i="6"/>
  <c r="N31" i="6"/>
  <c r="O31" i="6"/>
  <c r="N32" i="6"/>
  <c r="O32" i="6"/>
  <c r="N33" i="6"/>
  <c r="O33" i="6"/>
  <c r="N34" i="6"/>
  <c r="O34" i="6"/>
  <c r="N35" i="6"/>
  <c r="O35" i="6"/>
  <c r="N36" i="6"/>
  <c r="O36" i="6"/>
  <c r="N37" i="6"/>
  <c r="O37" i="6"/>
  <c r="N38" i="6"/>
  <c r="O38" i="6"/>
  <c r="N39" i="6"/>
  <c r="O39" i="6"/>
  <c r="N40" i="6"/>
  <c r="O40" i="6"/>
  <c r="N41" i="6"/>
  <c r="O41" i="6"/>
  <c r="N42" i="6"/>
  <c r="O42" i="6"/>
  <c r="N43" i="6"/>
  <c r="O43" i="6"/>
  <c r="N44" i="6"/>
  <c r="O44" i="6"/>
  <c r="N45" i="6"/>
  <c r="O45" i="6"/>
  <c r="N46" i="6"/>
  <c r="O46" i="6"/>
  <c r="N18" i="6"/>
  <c r="O18" i="6"/>
  <c r="N19" i="6"/>
  <c r="O19" i="6"/>
  <c r="N20" i="6"/>
  <c r="O20" i="6"/>
  <c r="N21" i="6"/>
  <c r="O21" i="6"/>
  <c r="N22" i="6"/>
  <c r="O22" i="6"/>
  <c r="N9" i="6"/>
  <c r="O9" i="6"/>
  <c r="N10" i="6"/>
  <c r="O10" i="6"/>
  <c r="N12" i="6"/>
  <c r="O12" i="6"/>
  <c r="N13" i="6"/>
  <c r="O13" i="6"/>
  <c r="N14" i="6"/>
  <c r="O14" i="6"/>
  <c r="N15" i="6"/>
  <c r="O15" i="6"/>
  <c r="N97" i="1"/>
  <c r="O97" i="1"/>
  <c r="N98" i="1"/>
  <c r="O98" i="1"/>
  <c r="N99" i="1"/>
  <c r="O99" i="1"/>
  <c r="N100" i="1"/>
  <c r="O100" i="1"/>
  <c r="N101" i="1"/>
  <c r="O101" i="1"/>
  <c r="F97" i="1"/>
  <c r="G97" i="1"/>
  <c r="F98" i="1"/>
  <c r="G98" i="1"/>
  <c r="F99" i="1"/>
  <c r="G99" i="1"/>
  <c r="F100" i="1"/>
  <c r="G100" i="1"/>
  <c r="F101" i="1"/>
  <c r="G101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20" i="1"/>
  <c r="O20" i="1"/>
  <c r="N21" i="1"/>
  <c r="O21" i="1"/>
  <c r="N22" i="1"/>
  <c r="O22" i="1"/>
  <c r="N23" i="1"/>
  <c r="O23" i="1"/>
  <c r="N24" i="1"/>
  <c r="O24" i="1"/>
  <c r="N10" i="1"/>
  <c r="O10" i="1"/>
  <c r="N11" i="1"/>
  <c r="O11" i="1"/>
  <c r="N12" i="1"/>
  <c r="O12" i="1"/>
  <c r="N14" i="1"/>
  <c r="O14" i="1"/>
  <c r="N15" i="1"/>
  <c r="O15" i="1"/>
  <c r="N16" i="1"/>
  <c r="O16" i="1"/>
  <c r="N17" i="1"/>
  <c r="O17" i="1"/>
  <c r="F20" i="1"/>
  <c r="G20" i="1"/>
  <c r="F21" i="1"/>
  <c r="E21" i="1" s="1"/>
  <c r="AY21" i="1" s="1"/>
  <c r="G21" i="1"/>
  <c r="F22" i="1"/>
  <c r="G22" i="1"/>
  <c r="F23" i="1"/>
  <c r="G23" i="1"/>
  <c r="F24" i="1"/>
  <c r="G24" i="1"/>
  <c r="E24" i="1" s="1"/>
  <c r="D24" i="1" s="1"/>
  <c r="F11" i="1"/>
  <c r="G11" i="1"/>
  <c r="F12" i="1"/>
  <c r="G12" i="1"/>
  <c r="F14" i="1"/>
  <c r="G14" i="1"/>
  <c r="F15" i="1"/>
  <c r="G15" i="1"/>
  <c r="F16" i="1"/>
  <c r="G16" i="1"/>
  <c r="F59" i="6"/>
  <c r="G59" i="6"/>
  <c r="N74" i="6"/>
  <c r="N75" i="6"/>
  <c r="N76" i="6"/>
  <c r="N77" i="6"/>
  <c r="N72" i="6"/>
  <c r="O72" i="6"/>
  <c r="N73" i="6"/>
  <c r="O73" i="6"/>
  <c r="N71" i="6"/>
  <c r="N63" i="6"/>
  <c r="N64" i="6"/>
  <c r="N65" i="6"/>
  <c r="N66" i="6"/>
  <c r="N67" i="6"/>
  <c r="N68" i="6"/>
  <c r="N69" i="6"/>
  <c r="N62" i="6"/>
  <c r="F88" i="6"/>
  <c r="G88" i="6"/>
  <c r="F89" i="6"/>
  <c r="G89" i="6"/>
  <c r="F90" i="6"/>
  <c r="G90" i="6"/>
  <c r="F91" i="6"/>
  <c r="G91" i="6"/>
  <c r="F92" i="6"/>
  <c r="G92" i="6"/>
  <c r="F93" i="6"/>
  <c r="G93" i="6"/>
  <c r="F80" i="6"/>
  <c r="G80" i="6"/>
  <c r="F81" i="6"/>
  <c r="G81" i="6"/>
  <c r="F82" i="6"/>
  <c r="G82" i="6"/>
  <c r="F83" i="6"/>
  <c r="G83" i="6"/>
  <c r="F84" i="6"/>
  <c r="G84" i="6"/>
  <c r="F85" i="6"/>
  <c r="G85" i="6"/>
  <c r="F72" i="6"/>
  <c r="G72" i="6"/>
  <c r="F73" i="6"/>
  <c r="G73" i="6"/>
  <c r="F74" i="6"/>
  <c r="G74" i="6"/>
  <c r="F75" i="6"/>
  <c r="G75" i="6"/>
  <c r="F76" i="6"/>
  <c r="E76" i="6" s="1"/>
  <c r="G76" i="6"/>
  <c r="F77" i="6"/>
  <c r="G77" i="6"/>
  <c r="F63" i="6"/>
  <c r="G63" i="6"/>
  <c r="F64" i="6"/>
  <c r="G64" i="6"/>
  <c r="F65" i="6"/>
  <c r="G65" i="6"/>
  <c r="F66" i="6"/>
  <c r="G66" i="6"/>
  <c r="F67" i="6"/>
  <c r="G67" i="6"/>
  <c r="F68" i="6"/>
  <c r="G68" i="6"/>
  <c r="F69" i="6"/>
  <c r="G69" i="6"/>
  <c r="F95" i="6"/>
  <c r="G95" i="6"/>
  <c r="F57" i="6"/>
  <c r="G57" i="6"/>
  <c r="F58" i="6"/>
  <c r="G58" i="6"/>
  <c r="O56" i="6"/>
  <c r="O57" i="6"/>
  <c r="O58" i="6"/>
  <c r="O59" i="6"/>
  <c r="O55" i="6"/>
  <c r="O83" i="1"/>
  <c r="F90" i="1"/>
  <c r="G90" i="1"/>
  <c r="F91" i="1"/>
  <c r="G91" i="1"/>
  <c r="F92" i="1"/>
  <c r="G92" i="1"/>
  <c r="F93" i="1"/>
  <c r="G93" i="1"/>
  <c r="F94" i="1"/>
  <c r="E94" i="1" s="1"/>
  <c r="AY94" i="1" s="1"/>
  <c r="G94" i="1"/>
  <c r="F95" i="1"/>
  <c r="G95" i="1"/>
  <c r="F82" i="1"/>
  <c r="G82" i="1"/>
  <c r="F83" i="1"/>
  <c r="G83" i="1"/>
  <c r="F84" i="1"/>
  <c r="G84" i="1"/>
  <c r="F85" i="1"/>
  <c r="G85" i="1"/>
  <c r="F86" i="1"/>
  <c r="G86" i="1"/>
  <c r="F87" i="1"/>
  <c r="G87" i="1"/>
  <c r="F74" i="1"/>
  <c r="G74" i="1"/>
  <c r="F75" i="1"/>
  <c r="G75" i="1"/>
  <c r="F76" i="1"/>
  <c r="G76" i="1"/>
  <c r="F77" i="1"/>
  <c r="G77" i="1"/>
  <c r="F78" i="1"/>
  <c r="G78" i="1"/>
  <c r="F79" i="1"/>
  <c r="G79" i="1"/>
  <c r="N76" i="1"/>
  <c r="N77" i="1"/>
  <c r="N78" i="1"/>
  <c r="N75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N66" i="1"/>
  <c r="F60" i="1"/>
  <c r="G60" i="1"/>
  <c r="F61" i="1"/>
  <c r="G61" i="1"/>
  <c r="N60" i="1"/>
  <c r="O60" i="1"/>
  <c r="N61" i="1"/>
  <c r="O61" i="1"/>
  <c r="F19" i="1"/>
  <c r="G19" i="1"/>
  <c r="N19" i="1"/>
  <c r="O19" i="1"/>
  <c r="F10" i="1"/>
  <c r="G10" i="1"/>
  <c r="F17" i="1"/>
  <c r="G17" i="1"/>
  <c r="F9" i="1"/>
  <c r="G9" i="1"/>
  <c r="O67" i="6"/>
  <c r="O77" i="6"/>
  <c r="O79" i="6"/>
  <c r="O80" i="6"/>
  <c r="O81" i="6"/>
  <c r="O83" i="6"/>
  <c r="O91" i="6"/>
  <c r="O92" i="6"/>
  <c r="O93" i="6"/>
  <c r="O86" i="1"/>
  <c r="O87" i="1"/>
  <c r="O85" i="1"/>
  <c r="O76" i="1"/>
  <c r="O77" i="1"/>
  <c r="O78" i="1"/>
  <c r="O79" i="1"/>
  <c r="O75" i="1"/>
  <c r="O73" i="1"/>
  <c r="O74" i="1"/>
  <c r="O68" i="1"/>
  <c r="O65" i="1"/>
  <c r="O94" i="1"/>
  <c r="O95" i="1"/>
  <c r="O92" i="1"/>
  <c r="O64" i="1"/>
  <c r="O82" i="1"/>
  <c r="BE50" i="6"/>
  <c r="BE51" i="6"/>
  <c r="BE57" i="6"/>
  <c r="BE58" i="6"/>
  <c r="BE59" i="6"/>
  <c r="N96" i="6"/>
  <c r="E96" i="6" s="1"/>
  <c r="O96" i="6"/>
  <c r="N95" i="6"/>
  <c r="O95" i="6"/>
  <c r="N97" i="6"/>
  <c r="O97" i="6"/>
  <c r="N98" i="6"/>
  <c r="E98" i="6" s="1"/>
  <c r="D98" i="6" s="1"/>
  <c r="O98" i="6"/>
  <c r="N99" i="6"/>
  <c r="O99" i="6"/>
  <c r="N51" i="6"/>
  <c r="O51" i="6"/>
  <c r="N52" i="6"/>
  <c r="O52" i="6"/>
  <c r="N53" i="6"/>
  <c r="O53" i="6"/>
  <c r="N54" i="6"/>
  <c r="O54" i="6"/>
  <c r="N55" i="6"/>
  <c r="N56" i="6"/>
  <c r="N57" i="6"/>
  <c r="N58" i="6"/>
  <c r="N59" i="6"/>
  <c r="E59" i="6" s="1"/>
  <c r="D59" i="6" s="1"/>
  <c r="O63" i="6"/>
  <c r="O64" i="6"/>
  <c r="O65" i="6"/>
  <c r="O66" i="6"/>
  <c r="O68" i="6"/>
  <c r="O69" i="6"/>
  <c r="O74" i="6"/>
  <c r="O75" i="6"/>
  <c r="O76" i="6"/>
  <c r="N80" i="6"/>
  <c r="N81" i="6"/>
  <c r="N82" i="6"/>
  <c r="O82" i="6"/>
  <c r="N83" i="6"/>
  <c r="N84" i="6"/>
  <c r="O84" i="6"/>
  <c r="N85" i="6"/>
  <c r="O85" i="6"/>
  <c r="N90" i="6"/>
  <c r="O90" i="6"/>
  <c r="N91" i="6"/>
  <c r="N92" i="6"/>
  <c r="N93" i="6"/>
  <c r="N8" i="6"/>
  <c r="O8" i="6"/>
  <c r="N90" i="1"/>
  <c r="O90" i="1"/>
  <c r="N91" i="1"/>
  <c r="O91" i="1"/>
  <c r="N92" i="1"/>
  <c r="N93" i="1"/>
  <c r="O93" i="1"/>
  <c r="N95" i="1"/>
  <c r="N82" i="1"/>
  <c r="N83" i="1"/>
  <c r="N84" i="1"/>
  <c r="O84" i="1"/>
  <c r="N85" i="1"/>
  <c r="N86" i="1"/>
  <c r="N87" i="1"/>
  <c r="N79" i="1"/>
  <c r="N65" i="1"/>
  <c r="O66" i="1"/>
  <c r="N67" i="1"/>
  <c r="O67" i="1"/>
  <c r="N68" i="1"/>
  <c r="N69" i="1"/>
  <c r="O69" i="1"/>
  <c r="N70" i="1"/>
  <c r="O70" i="1"/>
  <c r="N71" i="1"/>
  <c r="O71" i="1"/>
  <c r="N27" i="1"/>
  <c r="F8" i="6"/>
  <c r="G8" i="6"/>
  <c r="BE84" i="6"/>
  <c r="O81" i="1"/>
  <c r="BE92" i="6"/>
  <c r="BE88" i="6"/>
  <c r="BE87" i="6"/>
  <c r="BE85" i="6"/>
  <c r="BE83" i="6"/>
  <c r="BE82" i="6"/>
  <c r="BE81" i="6"/>
  <c r="BE71" i="6"/>
  <c r="BE69" i="6"/>
  <c r="BE65" i="6"/>
  <c r="BE64" i="6"/>
  <c r="BE26" i="6"/>
  <c r="BE27" i="6"/>
  <c r="BE28" i="6"/>
  <c r="BE30" i="6"/>
  <c r="BE31" i="6"/>
  <c r="BE32" i="6"/>
  <c r="BE33" i="6"/>
  <c r="BE34" i="6"/>
  <c r="BE36" i="6"/>
  <c r="BE37" i="6"/>
  <c r="BE39" i="6"/>
  <c r="BE40" i="6"/>
  <c r="BE41" i="6"/>
  <c r="BE42" i="6"/>
  <c r="BE43" i="6"/>
  <c r="BE44" i="6"/>
  <c r="BE25" i="6"/>
  <c r="O87" i="6"/>
  <c r="N87" i="6"/>
  <c r="N79" i="6"/>
  <c r="O71" i="6"/>
  <c r="O62" i="6"/>
  <c r="O50" i="6"/>
  <c r="N50" i="6"/>
  <c r="O25" i="6"/>
  <c r="N25" i="6"/>
  <c r="O17" i="6"/>
  <c r="N17" i="6"/>
  <c r="G87" i="6"/>
  <c r="F87" i="6"/>
  <c r="G79" i="6"/>
  <c r="F79" i="6"/>
  <c r="G71" i="6"/>
  <c r="F71" i="6"/>
  <c r="E71" i="6" s="1"/>
  <c r="G62" i="6"/>
  <c r="F62" i="6"/>
  <c r="G50" i="6"/>
  <c r="F50" i="6"/>
  <c r="G25" i="6"/>
  <c r="F25" i="6"/>
  <c r="G17" i="6"/>
  <c r="F17" i="6"/>
  <c r="G89" i="1"/>
  <c r="F89" i="1"/>
  <c r="G81" i="1"/>
  <c r="F81" i="1"/>
  <c r="G73" i="1"/>
  <c r="F73" i="1"/>
  <c r="G64" i="1"/>
  <c r="F64" i="1"/>
  <c r="G52" i="1"/>
  <c r="F52" i="1"/>
  <c r="G27" i="1"/>
  <c r="F27" i="1"/>
  <c r="O89" i="1"/>
  <c r="N89" i="1"/>
  <c r="N81" i="1"/>
  <c r="N73" i="1"/>
  <c r="N64" i="1"/>
  <c r="O52" i="1"/>
  <c r="N52" i="1"/>
  <c r="O27" i="1"/>
  <c r="N9" i="1"/>
  <c r="O9" i="1"/>
  <c r="N74" i="1"/>
  <c r="E40" i="6"/>
  <c r="D40" i="6" s="1"/>
  <c r="AC106" i="6"/>
  <c r="E55" i="6"/>
  <c r="BD55" i="6" s="1"/>
  <c r="E39" i="6"/>
  <c r="D39" i="6" s="1"/>
  <c r="AD108" i="1"/>
  <c r="E38" i="1"/>
  <c r="D38" i="1" s="1"/>
  <c r="E19" i="6"/>
  <c r="D19" i="6" s="1"/>
  <c r="AX100" i="6"/>
  <c r="AD106" i="1"/>
  <c r="BS39" i="8"/>
  <c r="BS61" i="8"/>
  <c r="BS95" i="8"/>
  <c r="BS45" i="8"/>
  <c r="BS79" i="8"/>
  <c r="BS33" i="8"/>
  <c r="BS44" i="8"/>
  <c r="BS47" i="8"/>
  <c r="BS28" i="8"/>
  <c r="E21" i="6" l="1"/>
  <c r="BS38" i="8"/>
  <c r="BS50" i="8"/>
  <c r="E79" i="1"/>
  <c r="AT104" i="1"/>
  <c r="AD104" i="1"/>
  <c r="AP102" i="6"/>
  <c r="AS106" i="6"/>
  <c r="F63" i="1"/>
  <c r="BS10" i="8"/>
  <c r="AX106" i="6"/>
  <c r="AH100" i="6"/>
  <c r="D21" i="6"/>
  <c r="AG106" i="6"/>
  <c r="Q106" i="6"/>
  <c r="AS100" i="6"/>
  <c r="E74" i="6"/>
  <c r="BD74" i="6" s="1"/>
  <c r="E14" i="6"/>
  <c r="D14" i="6" s="1"/>
  <c r="E13" i="6"/>
  <c r="Q104" i="6"/>
  <c r="E90" i="6"/>
  <c r="D90" i="6" s="1"/>
  <c r="E46" i="6"/>
  <c r="D46" i="6" s="1"/>
  <c r="E12" i="6"/>
  <c r="BD12" i="6" s="1"/>
  <c r="AI106" i="6"/>
  <c r="S106" i="6"/>
  <c r="E50" i="6"/>
  <c r="D50" i="6" s="1"/>
  <c r="D47" i="6"/>
  <c r="AP106" i="6"/>
  <c r="Z106" i="6"/>
  <c r="BA100" i="6"/>
  <c r="U104" i="6"/>
  <c r="J102" i="6"/>
  <c r="J100" i="6"/>
  <c r="J106" i="6"/>
  <c r="J104" i="6"/>
  <c r="E79" i="6"/>
  <c r="BD79" i="6" s="1"/>
  <c r="AU100" i="6"/>
  <c r="AE106" i="6"/>
  <c r="AZ106" i="6"/>
  <c r="AJ102" i="6"/>
  <c r="T106" i="6"/>
  <c r="P102" i="6"/>
  <c r="AR104" i="6"/>
  <c r="AB100" i="6"/>
  <c r="H104" i="6"/>
  <c r="AF100" i="6"/>
  <c r="AS104" i="6"/>
  <c r="AC104" i="6"/>
  <c r="L102" i="6"/>
  <c r="E75" i="6"/>
  <c r="BD75" i="6" s="1"/>
  <c r="E35" i="6"/>
  <c r="D35" i="6" s="1"/>
  <c r="D76" i="6"/>
  <c r="E65" i="6"/>
  <c r="D65" i="6" s="1"/>
  <c r="AE100" i="6"/>
  <c r="D96" i="6"/>
  <c r="E64" i="6"/>
  <c r="AZ102" i="6"/>
  <c r="E57" i="6"/>
  <c r="BD57" i="6" s="1"/>
  <c r="E52" i="6"/>
  <c r="D52" i="6" s="1"/>
  <c r="E11" i="6"/>
  <c r="BD11" i="6" s="1"/>
  <c r="AQ106" i="6"/>
  <c r="AA104" i="6"/>
  <c r="AN106" i="6"/>
  <c r="X104" i="6"/>
  <c r="BB102" i="6"/>
  <c r="V106" i="6"/>
  <c r="AY100" i="6"/>
  <c r="AH102" i="6"/>
  <c r="AV104" i="6"/>
  <c r="AD100" i="6"/>
  <c r="AJ100" i="6"/>
  <c r="G61" i="6"/>
  <c r="G7" i="6"/>
  <c r="F49" i="6"/>
  <c r="BG100" i="6"/>
  <c r="BF106" i="6"/>
  <c r="AO106" i="6"/>
  <c r="Y106" i="6"/>
  <c r="AM104" i="6"/>
  <c r="BA102" i="6"/>
  <c r="AK102" i="6"/>
  <c r="U100" i="6"/>
  <c r="AW102" i="6"/>
  <c r="E88" i="6"/>
  <c r="D88" i="6" s="1"/>
  <c r="H102" i="6"/>
  <c r="F16" i="6"/>
  <c r="F94" i="6"/>
  <c r="BD21" i="6"/>
  <c r="BD19" i="6"/>
  <c r="E80" i="6"/>
  <c r="BD80" i="6" s="1"/>
  <c r="E15" i="6"/>
  <c r="D15" i="6" s="1"/>
  <c r="E20" i="6"/>
  <c r="D20" i="6" s="1"/>
  <c r="T104" i="6"/>
  <c r="H106" i="6"/>
  <c r="E82" i="6"/>
  <c r="BD82" i="6" s="1"/>
  <c r="AN100" i="6"/>
  <c r="BF104" i="6"/>
  <c r="G86" i="6"/>
  <c r="E30" i="6"/>
  <c r="BD30" i="6" s="1"/>
  <c r="E53" i="6"/>
  <c r="BF102" i="6"/>
  <c r="BB106" i="6"/>
  <c r="G70" i="6"/>
  <c r="N49" i="6"/>
  <c r="AN102" i="6"/>
  <c r="BE61" i="6"/>
  <c r="O49" i="6"/>
  <c r="E9" i="6"/>
  <c r="BD9" i="6" s="1"/>
  <c r="AK106" i="6"/>
  <c r="BF100" i="6"/>
  <c r="G78" i="6"/>
  <c r="AL100" i="6"/>
  <c r="E43" i="6"/>
  <c r="D43" i="6" s="1"/>
  <c r="AS102" i="6"/>
  <c r="AC102" i="6"/>
  <c r="BG106" i="6"/>
  <c r="AO102" i="6"/>
  <c r="Y102" i="6"/>
  <c r="BE70" i="6"/>
  <c r="E8" i="6"/>
  <c r="D8" i="6" s="1"/>
  <c r="E37" i="6"/>
  <c r="D37" i="6" s="1"/>
  <c r="BD40" i="6"/>
  <c r="O24" i="6"/>
  <c r="G16" i="6"/>
  <c r="E34" i="6"/>
  <c r="BD34" i="6" s="1"/>
  <c r="E26" i="6"/>
  <c r="BD26" i="6" s="1"/>
  <c r="G94" i="6"/>
  <c r="BA104" i="6"/>
  <c r="Z104" i="6"/>
  <c r="AN104" i="6"/>
  <c r="AQ104" i="6"/>
  <c r="X106" i="6"/>
  <c r="N24" i="6"/>
  <c r="AJ104" i="6"/>
  <c r="AE104" i="6"/>
  <c r="AQ102" i="6"/>
  <c r="AO104" i="6"/>
  <c r="BC102" i="6"/>
  <c r="AY102" i="6"/>
  <c r="AI104" i="6"/>
  <c r="S104" i="6"/>
  <c r="AT106" i="6"/>
  <c r="BB104" i="6"/>
  <c r="AL104" i="6"/>
  <c r="X100" i="6"/>
  <c r="AA100" i="6"/>
  <c r="E93" i="6"/>
  <c r="AX102" i="6"/>
  <c r="AH104" i="6"/>
  <c r="R106" i="6"/>
  <c r="AQ100" i="6"/>
  <c r="AO100" i="6"/>
  <c r="E56" i="6"/>
  <c r="BD56" i="6" s="1"/>
  <c r="AW100" i="6"/>
  <c r="AG100" i="6"/>
  <c r="Q100" i="6"/>
  <c r="AF104" i="6"/>
  <c r="O94" i="6"/>
  <c r="O78" i="6"/>
  <c r="E32" i="6"/>
  <c r="AV102" i="6"/>
  <c r="E81" i="6"/>
  <c r="D81" i="6" s="1"/>
  <c r="E72" i="6"/>
  <c r="D72" i="6" s="1"/>
  <c r="E92" i="6"/>
  <c r="E18" i="6"/>
  <c r="AD102" i="6"/>
  <c r="E22" i="6"/>
  <c r="BD22" i="6" s="1"/>
  <c r="N70" i="6"/>
  <c r="E31" i="6"/>
  <c r="D31" i="6" s="1"/>
  <c r="E67" i="6"/>
  <c r="D67" i="6" s="1"/>
  <c r="AK104" i="6"/>
  <c r="E58" i="6"/>
  <c r="D58" i="6" s="1"/>
  <c r="E85" i="6"/>
  <c r="D85" i="6" s="1"/>
  <c r="E91" i="6"/>
  <c r="D91" i="6" s="1"/>
  <c r="BB108" i="1"/>
  <c r="U108" i="1"/>
  <c r="E71" i="1"/>
  <c r="AY71" i="1" s="1"/>
  <c r="R102" i="1"/>
  <c r="AL108" i="1"/>
  <c r="V108" i="1"/>
  <c r="AT102" i="1"/>
  <c r="AI102" i="1"/>
  <c r="X102" i="1"/>
  <c r="E20" i="1"/>
  <c r="AY20" i="1" s="1"/>
  <c r="E57" i="1"/>
  <c r="AY57" i="1" s="1"/>
  <c r="AI104" i="1"/>
  <c r="E74" i="1"/>
  <c r="E52" i="1"/>
  <c r="D52" i="1" s="1"/>
  <c r="E17" i="1"/>
  <c r="D17" i="1" s="1"/>
  <c r="AT106" i="1"/>
  <c r="AD102" i="1"/>
  <c r="E19" i="1"/>
  <c r="D19" i="1" s="1"/>
  <c r="E68" i="1"/>
  <c r="AY68" i="1" s="1"/>
  <c r="BA106" i="1"/>
  <c r="T102" i="1"/>
  <c r="S108" i="1"/>
  <c r="H106" i="1"/>
  <c r="AL106" i="1"/>
  <c r="E82" i="1"/>
  <c r="AY82" i="1" s="1"/>
  <c r="AB104" i="1"/>
  <c r="AL102" i="1"/>
  <c r="G72" i="1"/>
  <c r="E15" i="1"/>
  <c r="D15" i="1" s="1"/>
  <c r="AV106" i="1"/>
  <c r="AF104" i="1"/>
  <c r="AA108" i="1"/>
  <c r="O88" i="1"/>
  <c r="E75" i="1"/>
  <c r="AY75" i="1" s="1"/>
  <c r="M106" i="1"/>
  <c r="E27" i="1"/>
  <c r="E55" i="1"/>
  <c r="AX106" i="1"/>
  <c r="AH108" i="1"/>
  <c r="AC108" i="1"/>
  <c r="E78" i="1"/>
  <c r="D78" i="1" s="1"/>
  <c r="V104" i="1"/>
  <c r="AW102" i="1"/>
  <c r="Q104" i="1"/>
  <c r="E86" i="1"/>
  <c r="D86" i="1" s="1"/>
  <c r="Y102" i="1"/>
  <c r="E73" i="1"/>
  <c r="D73" i="1" s="1"/>
  <c r="Q106" i="1"/>
  <c r="AY55" i="1"/>
  <c r="D55" i="1"/>
  <c r="AB108" i="1"/>
  <c r="G26" i="1"/>
  <c r="G8" i="1"/>
  <c r="E65" i="1"/>
  <c r="AY65" i="1" s="1"/>
  <c r="E14" i="1"/>
  <c r="D14" i="1" s="1"/>
  <c r="E97" i="1"/>
  <c r="D97" i="1" s="1"/>
  <c r="AS102" i="1"/>
  <c r="L108" i="1"/>
  <c r="AO104" i="1"/>
  <c r="AG108" i="1"/>
  <c r="AC102" i="1"/>
  <c r="E87" i="1"/>
  <c r="AY87" i="1" s="1"/>
  <c r="G88" i="1"/>
  <c r="AR104" i="1"/>
  <c r="AB102" i="1"/>
  <c r="AN104" i="1"/>
  <c r="X108" i="1"/>
  <c r="BA102" i="1"/>
  <c r="AJ102" i="1"/>
  <c r="T106" i="1"/>
  <c r="AF106" i="1"/>
  <c r="AF108" i="1"/>
  <c r="AC106" i="1"/>
  <c r="BA108" i="1"/>
  <c r="F88" i="1"/>
  <c r="AQ106" i="1"/>
  <c r="AA106" i="1"/>
  <c r="J106" i="1"/>
  <c r="W102" i="1"/>
  <c r="AZ104" i="1"/>
  <c r="AI108" i="1"/>
  <c r="S106" i="1"/>
  <c r="AE108" i="1"/>
  <c r="F8" i="1"/>
  <c r="AC104" i="1"/>
  <c r="N72" i="1"/>
  <c r="E64" i="1"/>
  <c r="D64" i="1" s="1"/>
  <c r="N26" i="1"/>
  <c r="O80" i="1"/>
  <c r="E50" i="1"/>
  <c r="D50" i="1" s="1"/>
  <c r="AP104" i="1"/>
  <c r="Z108" i="1"/>
  <c r="H102" i="1"/>
  <c r="R106" i="1"/>
  <c r="AW108" i="1"/>
  <c r="AA102" i="1"/>
  <c r="AO108" i="1"/>
  <c r="N8" i="1"/>
  <c r="E41" i="1"/>
  <c r="AY41" i="1" s="1"/>
  <c r="E33" i="1"/>
  <c r="D33" i="1" s="1"/>
  <c r="E54" i="1"/>
  <c r="E53" i="1"/>
  <c r="AY53" i="1" s="1"/>
  <c r="AO102" i="1"/>
  <c r="F80" i="1"/>
  <c r="E23" i="1"/>
  <c r="D23" i="1" s="1"/>
  <c r="E37" i="1"/>
  <c r="AY37" i="1" s="1"/>
  <c r="E101" i="1"/>
  <c r="D101" i="1" s="1"/>
  <c r="E98" i="1"/>
  <c r="D98" i="1" s="1"/>
  <c r="O96" i="1"/>
  <c r="AG106" i="1"/>
  <c r="G63" i="1"/>
  <c r="BA104" i="1"/>
  <c r="E77" i="1"/>
  <c r="AY77" i="1" s="1"/>
  <c r="E22" i="1"/>
  <c r="D22" i="1" s="1"/>
  <c r="E47" i="1"/>
  <c r="AY47" i="1" s="1"/>
  <c r="E31" i="1"/>
  <c r="D31" i="1" s="1"/>
  <c r="E36" i="1"/>
  <c r="AY36" i="1" s="1"/>
  <c r="E28" i="1"/>
  <c r="AY28" i="1" s="1"/>
  <c r="E59" i="1"/>
  <c r="D59" i="1" s="1"/>
  <c r="F96" i="1"/>
  <c r="E61" i="1"/>
  <c r="D61" i="1" s="1"/>
  <c r="O8" i="1"/>
  <c r="L102" i="1"/>
  <c r="E16" i="1"/>
  <c r="D16" i="1" s="1"/>
  <c r="E35" i="1"/>
  <c r="E58" i="1"/>
  <c r="AY58" i="1" s="1"/>
  <c r="G96" i="1"/>
  <c r="O51" i="1"/>
  <c r="E67" i="1"/>
  <c r="D67" i="1" s="1"/>
  <c r="E76" i="1"/>
  <c r="E10" i="1"/>
  <c r="D10" i="1" s="1"/>
  <c r="E46" i="1"/>
  <c r="D46" i="1" s="1"/>
  <c r="E43" i="1"/>
  <c r="N51" i="1"/>
  <c r="AF102" i="1"/>
  <c r="G18" i="1"/>
  <c r="E42" i="1"/>
  <c r="D42" i="1" s="1"/>
  <c r="BS74" i="8"/>
  <c r="BS12" i="8"/>
  <c r="BS70" i="8"/>
  <c r="BS82" i="8"/>
  <c r="BS35" i="8"/>
  <c r="CD15" i="8"/>
  <c r="BS67" i="8"/>
  <c r="BS46" i="8"/>
  <c r="BS55" i="8"/>
  <c r="BS31" i="8"/>
  <c r="BS37" i="8"/>
  <c r="BS32" i="8"/>
  <c r="BS34" i="8"/>
  <c r="BS87" i="8"/>
  <c r="BS80" i="8"/>
  <c r="BS17" i="8"/>
  <c r="BS30" i="8"/>
  <c r="BS94" i="8"/>
  <c r="BS88" i="8"/>
  <c r="BS6" i="8"/>
  <c r="BS75" i="8"/>
  <c r="BS89" i="8"/>
  <c r="CC15" i="8"/>
  <c r="BS26" i="8"/>
  <c r="BS51" i="8"/>
  <c r="CE15" i="8"/>
  <c r="BS42" i="8"/>
  <c r="BS57" i="8"/>
  <c r="BS64" i="8"/>
  <c r="BS71" i="8"/>
  <c r="BS7" i="8"/>
  <c r="BS43" i="8"/>
  <c r="BS65" i="8"/>
  <c r="BS83" i="8"/>
  <c r="BS20" i="8"/>
  <c r="BS53" i="8"/>
  <c r="BS92" i="8"/>
  <c r="D92" i="6"/>
  <c r="BD92" i="6"/>
  <c r="D79" i="1"/>
  <c r="AY79" i="1"/>
  <c r="D65" i="1"/>
  <c r="BD53" i="6"/>
  <c r="D53" i="6"/>
  <c r="D54" i="1"/>
  <c r="AY54" i="1"/>
  <c r="BD71" i="6"/>
  <c r="D71" i="6"/>
  <c r="D57" i="6"/>
  <c r="D76" i="1"/>
  <c r="BD93" i="6"/>
  <c r="D93" i="6"/>
  <c r="BD81" i="6"/>
  <c r="AU106" i="6"/>
  <c r="AQ108" i="1"/>
  <c r="Y108" i="1"/>
  <c r="AP108" i="1"/>
  <c r="J104" i="1"/>
  <c r="L106" i="1"/>
  <c r="S102" i="1"/>
  <c r="BB100" i="6"/>
  <c r="D55" i="6"/>
  <c r="F78" i="6"/>
  <c r="S100" i="6"/>
  <c r="AL106" i="6"/>
  <c r="AU102" i="6"/>
  <c r="R104" i="6"/>
  <c r="AT100" i="6"/>
  <c r="AS104" i="1"/>
  <c r="E51" i="6"/>
  <c r="D51" i="6" s="1"/>
  <c r="E12" i="1"/>
  <c r="D12" i="1" s="1"/>
  <c r="E34" i="1"/>
  <c r="D34" i="1" s="1"/>
  <c r="BS27" i="8"/>
  <c r="O7" i="6"/>
  <c r="BS96" i="8"/>
  <c r="X106" i="1"/>
  <c r="AP102" i="1"/>
  <c r="AT108" i="1"/>
  <c r="AT102" i="6"/>
  <c r="AE102" i="6"/>
  <c r="AV100" i="6"/>
  <c r="P100" i="6"/>
  <c r="T108" i="1"/>
  <c r="AQ102" i="1"/>
  <c r="Y104" i="1"/>
  <c r="J108" i="1"/>
  <c r="S104" i="1"/>
  <c r="L104" i="1"/>
  <c r="AR106" i="1"/>
  <c r="AY106" i="6"/>
  <c r="AW104" i="6"/>
  <c r="AT104" i="6"/>
  <c r="W108" i="1"/>
  <c r="AS108" i="1"/>
  <c r="E89" i="1"/>
  <c r="N16" i="6"/>
  <c r="E70" i="1"/>
  <c r="D70" i="1" s="1"/>
  <c r="E95" i="6"/>
  <c r="D95" i="6" s="1"/>
  <c r="E77" i="6"/>
  <c r="BD77" i="6" s="1"/>
  <c r="E83" i="6"/>
  <c r="BD83" i="6" s="1"/>
  <c r="E41" i="6"/>
  <c r="D41" i="6" s="1"/>
  <c r="BS72" i="8"/>
  <c r="AM104" i="1"/>
  <c r="AZ104" i="6"/>
  <c r="AY86" i="1"/>
  <c r="AV108" i="1"/>
  <c r="AR108" i="1"/>
  <c r="AH106" i="6"/>
  <c r="BD59" i="6"/>
  <c r="S102" i="6"/>
  <c r="Q102" i="6"/>
  <c r="AY104" i="6"/>
  <c r="J102" i="1"/>
  <c r="AW106" i="6"/>
  <c r="AI102" i="6"/>
  <c r="O63" i="1"/>
  <c r="O18" i="1"/>
  <c r="O16" i="6"/>
  <c r="E33" i="6"/>
  <c r="BS11" i="8"/>
  <c r="AL104" i="1"/>
  <c r="V106" i="1"/>
  <c r="AC100" i="6"/>
  <c r="AZ106" i="1"/>
  <c r="AV102" i="1"/>
  <c r="E99" i="1"/>
  <c r="D99" i="1" s="1"/>
  <c r="AJ106" i="1"/>
  <c r="AI106" i="1"/>
  <c r="AN102" i="1"/>
  <c r="E99" i="6"/>
  <c r="D99" i="6" s="1"/>
  <c r="E100" i="1"/>
  <c r="D100" i="1" s="1"/>
  <c r="AG104" i="6"/>
  <c r="N80" i="1"/>
  <c r="E25" i="6"/>
  <c r="E69" i="1"/>
  <c r="N18" i="1"/>
  <c r="E85" i="1"/>
  <c r="AY85" i="1" s="1"/>
  <c r="E91" i="1"/>
  <c r="D91" i="1" s="1"/>
  <c r="E69" i="6"/>
  <c r="E11" i="1"/>
  <c r="E48" i="1"/>
  <c r="E56" i="1"/>
  <c r="AY56" i="1" s="1"/>
  <c r="N7" i="6"/>
  <c r="BS21" i="8"/>
  <c r="BR100" i="8"/>
  <c r="BS86" i="8"/>
  <c r="BG104" i="6"/>
  <c r="AB104" i="6"/>
  <c r="E63" i="6"/>
  <c r="BD63" i="6" s="1"/>
  <c r="D74" i="6"/>
  <c r="X104" i="1"/>
  <c r="F26" i="1"/>
  <c r="AN106" i="1"/>
  <c r="AL102" i="6"/>
  <c r="F7" i="6"/>
  <c r="U102" i="1"/>
  <c r="AS106" i="1"/>
  <c r="N88" i="1"/>
  <c r="E40" i="1"/>
  <c r="D40" i="1" s="1"/>
  <c r="E32" i="1"/>
  <c r="AY32" i="1" s="1"/>
  <c r="BS14" i="8"/>
  <c r="BS29" i="8"/>
  <c r="BP100" i="8"/>
  <c r="T104" i="1"/>
  <c r="AB106" i="1"/>
  <c r="AP104" i="6"/>
  <c r="E27" i="6"/>
  <c r="E42" i="6"/>
  <c r="BD76" i="6"/>
  <c r="F18" i="1"/>
  <c r="E93" i="1"/>
  <c r="D93" i="1" s="1"/>
  <c r="D36" i="1"/>
  <c r="AN108" i="1"/>
  <c r="AP106" i="1"/>
  <c r="E90" i="1"/>
  <c r="AY90" i="1" s="1"/>
  <c r="E68" i="6"/>
  <c r="D68" i="6" s="1"/>
  <c r="D20" i="1"/>
  <c r="AQ104" i="1"/>
  <c r="Z100" i="6"/>
  <c r="X102" i="6"/>
  <c r="AY38" i="1"/>
  <c r="AH106" i="1"/>
  <c r="G24" i="6"/>
  <c r="BE86" i="6"/>
  <c r="N61" i="6"/>
  <c r="E39" i="1"/>
  <c r="D39" i="1" s="1"/>
  <c r="BS68" i="8"/>
  <c r="E48" i="6"/>
  <c r="D48" i="6" s="1"/>
  <c r="R108" i="1"/>
  <c r="Y104" i="6"/>
  <c r="AZ100" i="6"/>
  <c r="L100" i="6"/>
  <c r="BE49" i="6"/>
  <c r="E81" i="1"/>
  <c r="AY81" i="1" s="1"/>
  <c r="AG102" i="6"/>
  <c r="AU104" i="6"/>
  <c r="V102" i="1"/>
  <c r="AW104" i="1"/>
  <c r="E38" i="6"/>
  <c r="AW106" i="1"/>
  <c r="AV104" i="1"/>
  <c r="P102" i="1"/>
  <c r="AH102" i="1"/>
  <c r="AM106" i="6"/>
  <c r="BA106" i="6"/>
  <c r="D21" i="1"/>
  <c r="E62" i="6"/>
  <c r="E66" i="1"/>
  <c r="AY66" i="1" s="1"/>
  <c r="E66" i="6"/>
  <c r="E73" i="6"/>
  <c r="BD73" i="6" s="1"/>
  <c r="E45" i="1"/>
  <c r="AY45" i="1" s="1"/>
  <c r="E45" i="6"/>
  <c r="D45" i="6" s="1"/>
  <c r="E10" i="6"/>
  <c r="D10" i="6" s="1"/>
  <c r="BS36" i="8"/>
  <c r="BS41" i="8"/>
  <c r="BS63" i="8"/>
  <c r="BS81" i="8"/>
  <c r="E13" i="1"/>
  <c r="D13" i="1" s="1"/>
  <c r="AU108" i="1"/>
  <c r="AE104" i="1"/>
  <c r="AB105" i="1" s="1"/>
  <c r="M104" i="1"/>
  <c r="Y106" i="1"/>
  <c r="H100" i="6"/>
  <c r="AY24" i="1"/>
  <c r="F61" i="6"/>
  <c r="G51" i="1"/>
  <c r="E95" i="1"/>
  <c r="AY95" i="1" s="1"/>
  <c r="E44" i="1"/>
  <c r="E29" i="1"/>
  <c r="BS62" i="8"/>
  <c r="AK100" i="6"/>
  <c r="O86" i="6"/>
  <c r="N96" i="1"/>
  <c r="E36" i="6"/>
  <c r="D36" i="6" s="1"/>
  <c r="E28" i="6"/>
  <c r="BD28" i="6" s="1"/>
  <c r="E44" i="6"/>
  <c r="D44" i="6" s="1"/>
  <c r="E49" i="1"/>
  <c r="D49" i="1" s="1"/>
  <c r="AA104" i="1"/>
  <c r="AI100" i="6"/>
  <c r="E9" i="1"/>
  <c r="D9" i="1" s="1"/>
  <c r="G49" i="6"/>
  <c r="AR102" i="1"/>
  <c r="AX104" i="6"/>
  <c r="BS52" i="8"/>
  <c r="BS76" i="8"/>
  <c r="AE102" i="1"/>
  <c r="R100" i="6"/>
  <c r="R102" i="6"/>
  <c r="E60" i="1"/>
  <c r="D60" i="1" s="1"/>
  <c r="BS84" i="8"/>
  <c r="BS73" i="8"/>
  <c r="BQ100" i="8"/>
  <c r="BQ102" i="8"/>
  <c r="BS91" i="8"/>
  <c r="BP101" i="8"/>
  <c r="BQ101" i="8"/>
  <c r="BD13" i="6"/>
  <c r="D13" i="6"/>
  <c r="O61" i="6"/>
  <c r="E84" i="1"/>
  <c r="G80" i="1"/>
  <c r="BD65" i="6"/>
  <c r="E29" i="6"/>
  <c r="BR99" i="8"/>
  <c r="BS56" i="8"/>
  <c r="Q108" i="1"/>
  <c r="Q102" i="1"/>
  <c r="AF106" i="6"/>
  <c r="AF102" i="6"/>
  <c r="BC106" i="6"/>
  <c r="BC104" i="6"/>
  <c r="BC100" i="6"/>
  <c r="AM102" i="6"/>
  <c r="AM100" i="6"/>
  <c r="W100" i="6"/>
  <c r="W102" i="6"/>
  <c r="W104" i="6"/>
  <c r="W106" i="6"/>
  <c r="D64" i="6"/>
  <c r="BD64" i="6"/>
  <c r="D43" i="1"/>
  <c r="AY43" i="1"/>
  <c r="F51" i="1"/>
  <c r="BD32" i="6"/>
  <c r="D32" i="6"/>
  <c r="BP102" i="8"/>
  <c r="BP99" i="8"/>
  <c r="BS49" i="8"/>
  <c r="W106" i="1"/>
  <c r="W104" i="1"/>
  <c r="AD106" i="6"/>
  <c r="AD104" i="6"/>
  <c r="AB105" i="6" s="1"/>
  <c r="L104" i="6"/>
  <c r="L106" i="6"/>
  <c r="M104" i="6"/>
  <c r="M106" i="6"/>
  <c r="M100" i="6"/>
  <c r="M102" i="6"/>
  <c r="D94" i="1"/>
  <c r="AY74" i="1"/>
  <c r="D27" i="1"/>
  <c r="AY27" i="1"/>
  <c r="E87" i="6"/>
  <c r="F86" i="6"/>
  <c r="N94" i="6"/>
  <c r="E97" i="6"/>
  <c r="D97" i="6" s="1"/>
  <c r="E83" i="1"/>
  <c r="O70" i="6"/>
  <c r="Z102" i="1"/>
  <c r="Z104" i="1"/>
  <c r="Z106" i="1"/>
  <c r="U106" i="6"/>
  <c r="U102" i="6"/>
  <c r="AY14" i="1"/>
  <c r="BQ99" i="8"/>
  <c r="D74" i="1"/>
  <c r="F72" i="1"/>
  <c r="F70" i="6"/>
  <c r="D30" i="6"/>
  <c r="E92" i="1"/>
  <c r="E54" i="6"/>
  <c r="E89" i="6"/>
  <c r="N86" i="6"/>
  <c r="AK108" i="1"/>
  <c r="AK106" i="1"/>
  <c r="AK102" i="1"/>
  <c r="AK104" i="1"/>
  <c r="AG104" i="1"/>
  <c r="AG102" i="1"/>
  <c r="U106" i="1"/>
  <c r="U104" i="1"/>
  <c r="V104" i="6"/>
  <c r="V102" i="6"/>
  <c r="V100" i="6"/>
  <c r="AR102" i="6"/>
  <c r="AR106" i="6"/>
  <c r="AR100" i="6"/>
  <c r="T102" i="6"/>
  <c r="T100" i="6"/>
  <c r="F24" i="6"/>
  <c r="N63" i="1"/>
  <c r="O72" i="1"/>
  <c r="AY34" i="1"/>
  <c r="E30" i="1"/>
  <c r="AJ104" i="1"/>
  <c r="AJ108" i="1"/>
  <c r="P104" i="1"/>
  <c r="P106" i="1"/>
  <c r="P107" i="1" s="1"/>
  <c r="P108" i="1"/>
  <c r="AA106" i="6"/>
  <c r="AA102" i="6"/>
  <c r="O26" i="1"/>
  <c r="AZ102" i="1"/>
  <c r="AZ108" i="1"/>
  <c r="AU102" i="1"/>
  <c r="AU106" i="1"/>
  <c r="AM106" i="1"/>
  <c r="AM108" i="1"/>
  <c r="AB102" i="6"/>
  <c r="AB106" i="6"/>
  <c r="D80" i="6"/>
  <c r="E17" i="6"/>
  <c r="BE24" i="6"/>
  <c r="BE78" i="6"/>
  <c r="N78" i="6"/>
  <c r="E84" i="6"/>
  <c r="H104" i="1"/>
  <c r="H108" i="1"/>
  <c r="AX102" i="1"/>
  <c r="AX108" i="1"/>
  <c r="AX104" i="1"/>
  <c r="BB106" i="1"/>
  <c r="BB104" i="1"/>
  <c r="BB102" i="1"/>
  <c r="BG102" i="6"/>
  <c r="BR102" i="8"/>
  <c r="AM102" i="1"/>
  <c r="R104" i="1"/>
  <c r="AU104" i="1"/>
  <c r="M108" i="1"/>
  <c r="M102" i="1"/>
  <c r="BR101" i="8"/>
  <c r="AE106" i="1"/>
  <c r="AB107" i="1" s="1"/>
  <c r="Y100" i="6"/>
  <c r="Z102" i="6"/>
  <c r="P104" i="6"/>
  <c r="D68" i="1" l="1"/>
  <c r="D75" i="6"/>
  <c r="D66" i="1"/>
  <c r="D26" i="6"/>
  <c r="AF105" i="1"/>
  <c r="P107" i="6"/>
  <c r="P105" i="6"/>
  <c r="D58" i="1"/>
  <c r="AN105" i="6"/>
  <c r="D57" i="1"/>
  <c r="P103" i="6"/>
  <c r="D56" i="6"/>
  <c r="BD36" i="6"/>
  <c r="D11" i="6"/>
  <c r="D7" i="6" s="1"/>
  <c r="BD51" i="6"/>
  <c r="D12" i="6"/>
  <c r="BD91" i="6"/>
  <c r="BD43" i="6"/>
  <c r="D9" i="6"/>
  <c r="AJ103" i="6"/>
  <c r="AV101" i="6"/>
  <c r="BD88" i="6"/>
  <c r="BD50" i="6"/>
  <c r="D79" i="6"/>
  <c r="AB101" i="6"/>
  <c r="AJ107" i="6"/>
  <c r="BD58" i="6"/>
  <c r="BD90" i="6"/>
  <c r="BD35" i="6"/>
  <c r="X107" i="6"/>
  <c r="D83" i="6"/>
  <c r="D77" i="6"/>
  <c r="BD37" i="6"/>
  <c r="AV103" i="6"/>
  <c r="AR101" i="6"/>
  <c r="AN103" i="6"/>
  <c r="D94" i="6"/>
  <c r="AN107" i="6"/>
  <c r="D22" i="6"/>
  <c r="D82" i="6"/>
  <c r="AJ101" i="6"/>
  <c r="G100" i="6"/>
  <c r="BD67" i="6"/>
  <c r="X103" i="6"/>
  <c r="AR105" i="6"/>
  <c r="D34" i="6"/>
  <c r="AF107" i="6"/>
  <c r="BD72" i="6"/>
  <c r="BD70" i="6" s="1"/>
  <c r="BD20" i="6"/>
  <c r="AF105" i="6"/>
  <c r="AF101" i="6"/>
  <c r="AN101" i="6"/>
  <c r="E78" i="6"/>
  <c r="BD85" i="6"/>
  <c r="AR103" i="6"/>
  <c r="X105" i="6"/>
  <c r="AJ105" i="6"/>
  <c r="BD18" i="6"/>
  <c r="D18" i="6"/>
  <c r="D63" i="6"/>
  <c r="E61" i="6"/>
  <c r="N104" i="6"/>
  <c r="G102" i="6"/>
  <c r="AB103" i="6"/>
  <c r="G106" i="6"/>
  <c r="O106" i="6"/>
  <c r="D28" i="1"/>
  <c r="D71" i="1"/>
  <c r="AB103" i="1"/>
  <c r="D53" i="1"/>
  <c r="X103" i="1"/>
  <c r="AY67" i="1"/>
  <c r="AY64" i="1"/>
  <c r="G104" i="1"/>
  <c r="AY59" i="1"/>
  <c r="AY33" i="1"/>
  <c r="T107" i="1"/>
  <c r="D75" i="1"/>
  <c r="AY19" i="1"/>
  <c r="AY78" i="1"/>
  <c r="D87" i="1"/>
  <c r="D45" i="1"/>
  <c r="AY13" i="1"/>
  <c r="D82" i="1"/>
  <c r="E96" i="1"/>
  <c r="D81" i="1"/>
  <c r="AY70" i="1"/>
  <c r="D77" i="1"/>
  <c r="G108" i="1"/>
  <c r="AF109" i="1"/>
  <c r="T103" i="1"/>
  <c r="D47" i="1"/>
  <c r="G106" i="1"/>
  <c r="E72" i="1"/>
  <c r="D18" i="1"/>
  <c r="N104" i="1"/>
  <c r="AB109" i="1"/>
  <c r="AY73" i="1"/>
  <c r="X107" i="1"/>
  <c r="AY10" i="1"/>
  <c r="T105" i="1"/>
  <c r="AN105" i="1"/>
  <c r="D95" i="1"/>
  <c r="N108" i="1"/>
  <c r="X109" i="1"/>
  <c r="AF103" i="1"/>
  <c r="N102" i="1"/>
  <c r="AY46" i="1"/>
  <c r="D96" i="1"/>
  <c r="E63" i="1"/>
  <c r="AY76" i="1"/>
  <c r="AY72" i="1" s="1"/>
  <c r="AN107" i="1"/>
  <c r="D37" i="1"/>
  <c r="AY42" i="1"/>
  <c r="E18" i="1"/>
  <c r="AY23" i="1"/>
  <c r="AY22" i="1"/>
  <c r="D41" i="1"/>
  <c r="D56" i="1"/>
  <c r="D51" i="1" s="1"/>
  <c r="N106" i="1"/>
  <c r="D85" i="1"/>
  <c r="AY61" i="1"/>
  <c r="AY31" i="1"/>
  <c r="D35" i="1"/>
  <c r="AY35" i="1"/>
  <c r="T105" i="6"/>
  <c r="G104" i="6"/>
  <c r="AY11" i="1"/>
  <c r="D11" i="1"/>
  <c r="D8" i="1" s="1"/>
  <c r="T107" i="6"/>
  <c r="BD62" i="6"/>
  <c r="D62" i="6"/>
  <c r="BD69" i="6"/>
  <c r="D69" i="6"/>
  <c r="T109" i="1"/>
  <c r="D32" i="1"/>
  <c r="AR105" i="1"/>
  <c r="BD42" i="6"/>
  <c r="D42" i="6"/>
  <c r="X105" i="1"/>
  <c r="P101" i="6"/>
  <c r="E88" i="1"/>
  <c r="AV105" i="6"/>
  <c r="E70" i="6"/>
  <c r="AY91" i="1"/>
  <c r="D90" i="1"/>
  <c r="AV107" i="6"/>
  <c r="AY69" i="1"/>
  <c r="D69" i="1"/>
  <c r="D63" i="1" s="1"/>
  <c r="D89" i="1"/>
  <c r="AY89" i="1"/>
  <c r="D66" i="6"/>
  <c r="BD66" i="6"/>
  <c r="AY60" i="1"/>
  <c r="BD27" i="6"/>
  <c r="D27" i="6"/>
  <c r="AB107" i="6"/>
  <c r="P109" i="1"/>
  <c r="BD68" i="6"/>
  <c r="AF103" i="6"/>
  <c r="BD7" i="6"/>
  <c r="BD25" i="6"/>
  <c r="D25" i="6"/>
  <c r="BD41" i="6"/>
  <c r="AY39" i="1"/>
  <c r="AY48" i="1"/>
  <c r="D48" i="1"/>
  <c r="E51" i="1"/>
  <c r="AY40" i="1"/>
  <c r="D29" i="1"/>
  <c r="AY29" i="1"/>
  <c r="O104" i="6"/>
  <c r="O100" i="6"/>
  <c r="P103" i="1"/>
  <c r="AY44" i="1"/>
  <c r="D44" i="1"/>
  <c r="BD38" i="6"/>
  <c r="D38" i="6"/>
  <c r="D73" i="6"/>
  <c r="AR107" i="1"/>
  <c r="AY93" i="1"/>
  <c r="G102" i="1"/>
  <c r="BD33" i="6"/>
  <c r="D33" i="6"/>
  <c r="E7" i="6"/>
  <c r="AR109" i="1"/>
  <c r="O102" i="6"/>
  <c r="AN103" i="1"/>
  <c r="X101" i="6"/>
  <c r="AR107" i="6"/>
  <c r="D28" i="6"/>
  <c r="E24" i="6"/>
  <c r="AN109" i="1"/>
  <c r="AF107" i="1"/>
  <c r="E8" i="1"/>
  <c r="BS102" i="8"/>
  <c r="BE100" i="6"/>
  <c r="BE102" i="6"/>
  <c r="BE104" i="6"/>
  <c r="BE106" i="6"/>
  <c r="BS99" i="8"/>
  <c r="D30" i="1"/>
  <c r="AY30" i="1"/>
  <c r="E26" i="1"/>
  <c r="D54" i="6"/>
  <c r="D49" i="6" s="1"/>
  <c r="E49" i="6"/>
  <c r="BD54" i="6"/>
  <c r="D83" i="1"/>
  <c r="AY83" i="1"/>
  <c r="F106" i="1"/>
  <c r="F113" i="1" s="1"/>
  <c r="F102" i="1"/>
  <c r="F104" i="1"/>
  <c r="F112" i="1" s="1"/>
  <c r="F108" i="1"/>
  <c r="D17" i="6"/>
  <c r="BD17" i="6"/>
  <c r="E16" i="6"/>
  <c r="E94" i="6"/>
  <c r="BS101" i="8"/>
  <c r="BS100" i="8"/>
  <c r="O108" i="1"/>
  <c r="O102" i="1"/>
  <c r="O104" i="1"/>
  <c r="O106" i="1"/>
  <c r="F106" i="6"/>
  <c r="F102" i="6"/>
  <c r="F104" i="6"/>
  <c r="F100" i="6"/>
  <c r="AJ103" i="1"/>
  <c r="D92" i="1"/>
  <c r="AY92" i="1"/>
  <c r="AY84" i="1"/>
  <c r="D84" i="1"/>
  <c r="E80" i="1"/>
  <c r="N100" i="6"/>
  <c r="N102" i="6"/>
  <c r="P105" i="1"/>
  <c r="AJ107" i="1"/>
  <c r="BD87" i="6"/>
  <c r="D87" i="6"/>
  <c r="E86" i="6"/>
  <c r="N106" i="6"/>
  <c r="D84" i="6"/>
  <c r="BD84" i="6"/>
  <c r="AJ109" i="1"/>
  <c r="T101" i="6"/>
  <c r="BD29" i="6"/>
  <c r="D29" i="6"/>
  <c r="D89" i="6"/>
  <c r="BD89" i="6"/>
  <c r="AR103" i="1"/>
  <c r="AJ105" i="1"/>
  <c r="T103" i="6"/>
  <c r="D72" i="1" l="1"/>
  <c r="AY80" i="1"/>
  <c r="D70" i="6"/>
  <c r="F111" i="6"/>
  <c r="BD49" i="6"/>
  <c r="D16" i="6"/>
  <c r="BD78" i="6"/>
  <c r="F109" i="6"/>
  <c r="F110" i="6"/>
  <c r="D78" i="6"/>
  <c r="F112" i="6"/>
  <c r="BD61" i="6"/>
  <c r="BD16" i="6"/>
  <c r="D24" i="6"/>
  <c r="D61" i="6"/>
  <c r="AY63" i="1"/>
  <c r="AY18" i="1"/>
  <c r="F111" i="1"/>
  <c r="D88" i="1"/>
  <c r="AY88" i="1"/>
  <c r="AY8" i="1"/>
  <c r="AY51" i="1"/>
  <c r="F114" i="1"/>
  <c r="D26" i="1"/>
  <c r="D104" i="1" s="1"/>
  <c r="D80" i="1"/>
  <c r="AY26" i="1"/>
  <c r="BD24" i="6"/>
  <c r="D86" i="6"/>
  <c r="E108" i="1"/>
  <c r="E106" i="1"/>
  <c r="E102" i="1"/>
  <c r="E104" i="1"/>
  <c r="BD86" i="6"/>
  <c r="E102" i="6"/>
  <c r="E106" i="6"/>
  <c r="E100" i="6"/>
  <c r="E104" i="6"/>
  <c r="D100" i="6" l="1"/>
  <c r="D102" i="1"/>
  <c r="BD102" i="6"/>
  <c r="D104" i="6"/>
  <c r="D106" i="6"/>
  <c r="D102" i="6"/>
  <c r="BD104" i="6"/>
  <c r="D106" i="1"/>
  <c r="AY108" i="1"/>
  <c r="D108" i="1"/>
  <c r="AY106" i="1"/>
  <c r="AY104" i="1"/>
  <c r="AY102" i="1"/>
  <c r="BD106" i="6"/>
  <c r="BD100" i="6"/>
</calcChain>
</file>

<file path=xl/sharedStrings.xml><?xml version="1.0" encoding="utf-8"?>
<sst xmlns="http://schemas.openxmlformats.org/spreadsheetml/2006/main" count="1052" uniqueCount="337">
  <si>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</si>
  <si>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</si>
  <si>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</si>
  <si>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</si>
  <si>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</si>
  <si>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</si>
  <si>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</si>
  <si>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</si>
  <si>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</si>
  <si>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</si>
  <si>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</si>
  <si>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</si>
  <si>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</si>
  <si>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</si>
  <si>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</si>
  <si>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</si>
  <si>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</si>
  <si>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</si>
  <si>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</si>
  <si>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</si>
  <si>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</si>
  <si>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</si>
  <si>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</si>
  <si>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</si>
  <si>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</si>
  <si>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</si>
  <si>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</si>
  <si>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</si>
  <si>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</si>
  <si>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D.</t>
  </si>
  <si>
    <t>w</t>
  </si>
  <si>
    <t>zp</t>
  </si>
  <si>
    <t>sem V</t>
  </si>
  <si>
    <t>sem VI</t>
  </si>
  <si>
    <t>IV rok</t>
  </si>
  <si>
    <t>sem VII</t>
  </si>
  <si>
    <t>IV</t>
  </si>
  <si>
    <t>V</t>
  </si>
  <si>
    <t>VI</t>
  </si>
  <si>
    <t>VII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</si>
  <si>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</si>
  <si>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</si>
  <si>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</si>
  <si>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</si>
  <si>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</si>
  <si>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</si>
  <si>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</si>
  <si>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</si>
  <si>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</si>
  <si>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</si>
  <si>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</si>
  <si>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</si>
  <si>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</si>
  <si>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</si>
  <si>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</si>
  <si>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</si>
  <si>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</si>
  <si>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</si>
  <si>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</si>
  <si>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</si>
  <si>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</si>
  <si>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</si>
  <si>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D1.</t>
  </si>
  <si>
    <t>D2.</t>
  </si>
  <si>
    <t>D3.</t>
  </si>
  <si>
    <t>D4.</t>
  </si>
  <si>
    <t>16.</t>
  </si>
  <si>
    <t>Technologia informacyjna</t>
  </si>
  <si>
    <t>Statystyka matematyczna</t>
  </si>
  <si>
    <t>Mechanika techniczna</t>
  </si>
  <si>
    <t>Wytrzymałość materiałów</t>
  </si>
  <si>
    <t>Mechanika płynów</t>
  </si>
  <si>
    <t>C1.</t>
  </si>
  <si>
    <t>Moduł kształcenia kierunkowego podstawowego</t>
  </si>
  <si>
    <t>17.</t>
  </si>
  <si>
    <t>18.</t>
  </si>
  <si>
    <t>19.</t>
  </si>
  <si>
    <t>20.</t>
  </si>
  <si>
    <t>21.</t>
  </si>
  <si>
    <t>C2.</t>
  </si>
  <si>
    <t>Moduł kształcenia kierunkowego dodatkowego</t>
  </si>
  <si>
    <t>Termodynamika techniczna</t>
  </si>
  <si>
    <t>Tworzywa sztuczne i kompozyty</t>
  </si>
  <si>
    <t>Podstawy konstrukcji maszyn</t>
  </si>
  <si>
    <t>Metrologia warsztatowa</t>
  </si>
  <si>
    <t>Obróbka ubytkowa</t>
  </si>
  <si>
    <t>Obróbka plastyczna</t>
  </si>
  <si>
    <t>Odlewnictwo</t>
  </si>
  <si>
    <t>Przetwórstwo tworzyw sztucznych</t>
  </si>
  <si>
    <t>Elektrotechnika i elektronika</t>
  </si>
  <si>
    <t>Podstawy automatyki</t>
  </si>
  <si>
    <t>Elementy automatyzacji i robotyzacji</t>
  </si>
  <si>
    <t>Rachunek kosztów w ujęciu inżynierskim</t>
  </si>
  <si>
    <t>MODUŁ KSZTAŁCENIA SPECJALNOŚCIOWEGO</t>
  </si>
  <si>
    <t>Modelowanie i symulacja konstrukcji</t>
  </si>
  <si>
    <t xml:space="preserve">Wprowadzenie do techniki </t>
  </si>
  <si>
    <t xml:space="preserve">Eksploatacja maszyn i diagnostyka </t>
  </si>
  <si>
    <t>Organizacja produkcji</t>
  </si>
  <si>
    <t xml:space="preserve">Projektowanie maszyn technologicznych </t>
  </si>
  <si>
    <t xml:space="preserve">Napędy maszyn </t>
  </si>
  <si>
    <t>Hydraulika i pneumatyka</t>
  </si>
  <si>
    <t xml:space="preserve">Innowacje i usprawnienia w firmach </t>
  </si>
  <si>
    <t>Łącznie</t>
  </si>
  <si>
    <t>sem VIII</t>
  </si>
  <si>
    <t>VIII</t>
  </si>
  <si>
    <t>Wychowanie fizyczne</t>
  </si>
  <si>
    <t>Systemy pomiarowe (z elementami SKJ)</t>
  </si>
  <si>
    <t>Diagnostyka i naprawa pojazdów samochodowych</t>
  </si>
  <si>
    <t>Technologia napraw i regeneracji</t>
  </si>
  <si>
    <t>Rapid Prototyping</t>
  </si>
  <si>
    <t>Metody i techniki studiowania</t>
  </si>
  <si>
    <t>Metody numeryczne</t>
  </si>
  <si>
    <t>Wirtualne środowisko pracy inżyniera</t>
  </si>
  <si>
    <t>Skanowanie przestrzenne</t>
  </si>
  <si>
    <t>Matematyka</t>
  </si>
  <si>
    <t>Fizyka</t>
  </si>
  <si>
    <t>Grafika inżynierska</t>
  </si>
  <si>
    <t>Komputerowy zapis konstrukcji</t>
  </si>
  <si>
    <t>Projektowanie procesów produkcyjnych</t>
  </si>
  <si>
    <t>Optymalizacja konstrukcji</t>
  </si>
  <si>
    <t>Obrabiarki i systemy sterowania CNC</t>
  </si>
  <si>
    <t>Komputerowe wspomaganie projektowania</t>
  </si>
  <si>
    <t>Przedsiębiorczość/Kierowanie Zespołami Ludzkimi*</t>
  </si>
  <si>
    <t>Przedsiębiorczość/Kierowanie zasobami ludzkimi*</t>
  </si>
  <si>
    <t>Technologie łączenia</t>
  </si>
  <si>
    <t>max</t>
  </si>
  <si>
    <t>E8/Zo8</t>
  </si>
  <si>
    <t>E6/Zo6</t>
  </si>
  <si>
    <t>METAL</t>
  </si>
  <si>
    <t>Recykling metali i stopów</t>
  </si>
  <si>
    <t>Metalurgia i procesy metalurgiczne</t>
  </si>
  <si>
    <t>Inżynieria i organizacja produkcji</t>
  </si>
  <si>
    <t>Maszyny i urządzenia do technologii formujących</t>
  </si>
  <si>
    <t>Technologie formujące</t>
  </si>
  <si>
    <t>Oszczędne wytwarzanie</t>
  </si>
  <si>
    <t>Język angielski</t>
  </si>
  <si>
    <t>22.</t>
  </si>
  <si>
    <t>English for Mechanical Engineering</t>
  </si>
  <si>
    <t>Metaloznawstwo i obróbka cieplna</t>
  </si>
  <si>
    <t>E7/Zo7</t>
  </si>
  <si>
    <t>E2/Zo1,2</t>
  </si>
  <si>
    <t>Pierwsza pomoc przedmedyczna</t>
  </si>
  <si>
    <t>Synteza wiedzy i umiejętności z zakresu mechaniki i budowy maszyn</t>
  </si>
  <si>
    <t>Projekt dyplomowy</t>
  </si>
  <si>
    <t>zajęcia z bezpośrednim udziałem</t>
  </si>
  <si>
    <t>zajęcia kształtujące umiejętności praktyczne</t>
  </si>
  <si>
    <t>zajęcia z dziedziny nauk hum. lub społ.</t>
  </si>
  <si>
    <t>Lp</t>
  </si>
  <si>
    <t>Przedmiot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</si>
  <si>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</si>
  <si>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</si>
  <si>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</si>
  <si>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</si>
  <si>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</si>
  <si>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</si>
  <si>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</si>
  <si>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</si>
  <si>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</si>
  <si>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</si>
  <si>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</si>
  <si>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</si>
  <si>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</si>
  <si>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</si>
  <si>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</si>
  <si>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</si>
  <si>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</si>
  <si>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</si>
  <si>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K_W19</t>
  </si>
  <si>
    <t>K_W20</t>
  </si>
  <si>
    <t>K_W21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</si>
  <si>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</si>
  <si>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</si>
  <si>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</si>
  <si>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</si>
  <si>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</si>
  <si>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</si>
  <si>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</si>
  <si>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</si>
  <si>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</si>
  <si>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</si>
  <si>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</si>
  <si>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</si>
  <si>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</si>
  <si>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</si>
  <si>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</si>
  <si>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</si>
  <si>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</si>
  <si>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</si>
  <si>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K_U19</t>
  </si>
  <si>
    <t>K_U20</t>
  </si>
  <si>
    <t>K_U21</t>
  </si>
  <si>
    <t>K_U22</t>
  </si>
  <si>
    <t>K_U23</t>
  </si>
  <si>
    <t>K_U24</t>
  </si>
  <si>
    <t>K_U25</t>
  </si>
  <si>
    <t>K_U26</t>
  </si>
  <si>
    <t>K_U27</t>
  </si>
  <si>
    <t>K_U28</t>
  </si>
  <si>
    <t>K_U29</t>
  </si>
  <si>
    <t>K_U30</t>
  </si>
  <si>
    <t>K_U31</t>
  </si>
  <si>
    <t>K_U32</t>
  </si>
  <si>
    <t>K_U33</t>
  </si>
  <si>
    <t>K_U34</t>
  </si>
  <si>
    <t>K_U35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</si>
  <si>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</si>
  <si>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</si>
  <si>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</si>
  <si>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</si>
  <si>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</si>
  <si>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</si>
  <si>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</si>
  <si>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</si>
  <si>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</si>
  <si>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 xml:space="preserve">A. </t>
  </si>
  <si>
    <t>MODUŁ KSZTAŁCENIA KIERUNKOWEGO PODSTAWOWEGO</t>
  </si>
  <si>
    <t>Materiałoznawstwo i obróbka cieplna</t>
  </si>
  <si>
    <t>Eksploatacja maszyn i diagnostyka</t>
  </si>
  <si>
    <t>MODUŁ KSZTAŁCENIA KIERUNKOWEGO DODATKOWEGO</t>
  </si>
  <si>
    <t>Projektowanie maszyn technologicznych</t>
  </si>
  <si>
    <t>Napędy maszyn</t>
  </si>
  <si>
    <t>Obrabiarki sterowane numerycznie CNC</t>
  </si>
  <si>
    <t>Praktyka 1</t>
  </si>
  <si>
    <t>Praktyka 2</t>
  </si>
  <si>
    <t>Praktyka 3</t>
  </si>
  <si>
    <t xml:space="preserve">Metoda Elementu Skończonego </t>
  </si>
  <si>
    <t xml:space="preserve">Języki programowania </t>
  </si>
  <si>
    <t>Numeryczna mechanika płynów (CFD)</t>
  </si>
  <si>
    <t>Suma</t>
  </si>
  <si>
    <t>W</t>
  </si>
  <si>
    <t>U</t>
  </si>
  <si>
    <t>K</t>
  </si>
  <si>
    <t>ogółem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</si>
  <si>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</si>
  <si>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Praktyka 4</t>
  </si>
  <si>
    <t>Praktyka 5</t>
  </si>
  <si>
    <t>Projekt dyplomowy*</t>
  </si>
  <si>
    <t>Praktyka 1* (po 2 sem.) - 180 godz.</t>
  </si>
  <si>
    <t>Praktyka 2* (w trakcie 3 sem.) - 120 godz.</t>
  </si>
  <si>
    <t>Praktyka 3* (po 4 sem.) - 180 godz.</t>
  </si>
  <si>
    <t>Praktyka 4* (w trakcie 5 sem.) - 120 godz.</t>
  </si>
  <si>
    <t>Praktyka 5* (po 6 sem.) - 120 godz.</t>
  </si>
  <si>
    <t>Metoda elementu skończonego</t>
  </si>
  <si>
    <t>Jezyki programowania</t>
  </si>
  <si>
    <t>Suma dla specjalności Metalurgia (METAL)</t>
  </si>
  <si>
    <t>P6S_WG</t>
  </si>
  <si>
    <t>P6S_WK</t>
  </si>
  <si>
    <t>P6S_UW</t>
  </si>
  <si>
    <t>P6S_UK, P6S_UW</t>
  </si>
  <si>
    <t>P6S_UW, P6S_UO</t>
  </si>
  <si>
    <t>P6S_UO, P6S_UK</t>
  </si>
  <si>
    <t>P6S_UK</t>
  </si>
  <si>
    <t>P6S_UO</t>
  </si>
  <si>
    <t>P6S_UU</t>
  </si>
  <si>
    <t>P6S_KK</t>
  </si>
  <si>
    <t>P6S_KO</t>
  </si>
  <si>
    <t>P6S_K0, P6S_KR</t>
  </si>
  <si>
    <t>P6S_KK, P6S_KO</t>
  </si>
  <si>
    <t>P6S_KR</t>
  </si>
  <si>
    <t>Bezpieczeństwo i higiena pracy/Ergonomia*</t>
  </si>
  <si>
    <t>Socjologia/Komunikacja społeczna*</t>
  </si>
  <si>
    <t>E.</t>
  </si>
  <si>
    <t>Suma METAL</t>
  </si>
  <si>
    <t>23.</t>
  </si>
  <si>
    <t xml:space="preserve">22. </t>
  </si>
  <si>
    <t>24.</t>
  </si>
  <si>
    <t>Moduł praktyk zawodowych*</t>
  </si>
  <si>
    <t>MODUŁ PRAKTYK ZAWODOWYCH*</t>
  </si>
  <si>
    <t>Moduł kształcenia specjalnościowego - OZE*</t>
  </si>
  <si>
    <t>Instalacje fotowoltaiczne</t>
  </si>
  <si>
    <t xml:space="preserve">Przetworniki energii mechanicznej na elektryczną </t>
  </si>
  <si>
    <t>Instalacje geotermiczne</t>
  </si>
  <si>
    <t>Instalacje wiatrowe</t>
  </si>
  <si>
    <t>Urządzenia w energetyce wodnej</t>
  </si>
  <si>
    <t>Urządzenia do odzysku energii (Energy Harvester)</t>
  </si>
  <si>
    <t>Technologie wykorzystania wodoru</t>
  </si>
  <si>
    <t>Moduł kształcenia specjalnościowego - KWP*</t>
  </si>
  <si>
    <t>Moduł kształcenia specjalnościowego - EPiE*</t>
  </si>
  <si>
    <t>Napędy współczesnych pojazdów</t>
  </si>
  <si>
    <t>Budowa pojazdów samochodowych</t>
  </si>
  <si>
    <t>Pojazdy autonomiczne</t>
  </si>
  <si>
    <t>MODUŁ KSZTAŁCENIA SPECJALNOŚCIOWEGO: ODNAWIALNE ŹRÓDŁA ENERGII*</t>
  </si>
  <si>
    <t>MODUŁ KSZTAŁCENIA SPECJALNOŚCIOWEGO: KOMPUTEROWE WSPOMAGANIE PRODUKCJI*</t>
  </si>
  <si>
    <t>MODUŁ KSZTAŁCENIA SPECJALNOŚCIOWEGO: EKSPLOATACJA POJAZDÓW I ELEKTROMOBILNOŚĆ*</t>
  </si>
  <si>
    <t>Innowacje i usprawnienia w firmach</t>
  </si>
  <si>
    <t>Komputerowe wspomagania projektowania</t>
  </si>
  <si>
    <t>Wprowadzenie do techniki</t>
  </si>
  <si>
    <t>Systemy pomiarowe</t>
  </si>
  <si>
    <t>Suma dla specjalności Eksploatacja Pojazdów i Elektromobilność (EPiE)</t>
  </si>
  <si>
    <t>EPiE</t>
  </si>
  <si>
    <t>Suma dla specjalności Odnawialne Zródła Energii (OZE)</t>
  </si>
  <si>
    <t>Suma dla specjalności Komputerowe Wspomaganie Produkcji (KWP)</t>
  </si>
  <si>
    <t>Suma dla specjalności Odnawialne Źródła Energii (OZE)</t>
  </si>
  <si>
    <t>Język niemiecki/Język rosyjski*</t>
  </si>
  <si>
    <t>Suma OZE</t>
  </si>
  <si>
    <t>Suma KWP</t>
  </si>
  <si>
    <t>Suma EPSiE</t>
  </si>
  <si>
    <t>OZE</t>
  </si>
  <si>
    <t>KWP</t>
  </si>
  <si>
    <t>warsztaty</t>
  </si>
  <si>
    <t>laboratoria</t>
  </si>
  <si>
    <t>projekty</t>
  </si>
  <si>
    <t>seminaria</t>
  </si>
  <si>
    <t>E1/Zo1</t>
  </si>
  <si>
    <t>E3/Zo2,3</t>
  </si>
  <si>
    <t>E4/Zo4</t>
  </si>
  <si>
    <t>E3 /Zo3</t>
  </si>
  <si>
    <t>E5/Zo5</t>
  </si>
  <si>
    <t>E7/Zo6,7</t>
  </si>
  <si>
    <t>E4</t>
  </si>
  <si>
    <t>E3/Zo3</t>
  </si>
  <si>
    <t>Information and Communication Technology</t>
  </si>
  <si>
    <t>Elektromobilność</t>
  </si>
  <si>
    <t>DK</t>
  </si>
  <si>
    <t>ZAL/1,2</t>
  </si>
  <si>
    <t>ZAL/2</t>
  </si>
  <si>
    <t>ZAL/1</t>
  </si>
  <si>
    <t>Zo/1</t>
  </si>
  <si>
    <t>Zo/4</t>
  </si>
  <si>
    <t>Zo/6</t>
  </si>
  <si>
    <t>Zo/7</t>
  </si>
  <si>
    <t>Zo/3</t>
  </si>
  <si>
    <t>Zo/2</t>
  </si>
  <si>
    <t>Zo/5</t>
  </si>
  <si>
    <t>Zo/5,6</t>
  </si>
  <si>
    <t>Zo/4,5</t>
  </si>
  <si>
    <t>Zo/8</t>
  </si>
  <si>
    <r>
      <t xml:space="preserve">3.1. Plan studiów </t>
    </r>
    <r>
      <rPr>
        <b/>
        <u/>
        <sz val="28"/>
        <rFont val="Verdana"/>
        <family val="2"/>
      </rPr>
      <t>stacjonarnych</t>
    </r>
    <r>
      <rPr>
        <b/>
        <sz val="28"/>
        <rFont val="Verdana"/>
        <family val="2"/>
      </rPr>
      <t xml:space="preserve"> I stopnia: Mechanika i budowa maszyn  (2022-2026)</t>
    </r>
  </si>
  <si>
    <r>
      <t xml:space="preserve">3.2. Plan studiów </t>
    </r>
    <r>
      <rPr>
        <b/>
        <u/>
        <sz val="28"/>
        <rFont val="Verdana"/>
        <family val="2"/>
        <charset val="238"/>
      </rPr>
      <t>niestacjonarnych</t>
    </r>
    <r>
      <rPr>
        <b/>
        <sz val="28"/>
        <rFont val="Verdana"/>
        <family val="2"/>
      </rPr>
      <t xml:space="preserve"> I stopnia: Mechanika i budowa maszyn  (2022-2026)</t>
    </r>
  </si>
  <si>
    <t>Automotive Industry-Production and Logistic</t>
  </si>
  <si>
    <t>Managment Information Systems</t>
  </si>
  <si>
    <t>Moduł kształcenia specjalnościowego - IM*</t>
  </si>
  <si>
    <t>MODUŁ KSZTAŁCENIA SPECJALNOŚCIOWEGO: INŻYNIERIA MATERIAŁOWA*</t>
  </si>
  <si>
    <t>Life Cycle Assessment of Metal</t>
  </si>
  <si>
    <t xml:space="preserve">Green Environment and Management </t>
  </si>
  <si>
    <t>warsztay</t>
  </si>
  <si>
    <r>
      <t>Język niemiecki</t>
    </r>
    <r>
      <rPr>
        <sz val="20"/>
        <color theme="1"/>
        <rFont val="Verdana"/>
        <family val="2"/>
      </rPr>
      <t>/Język rosyjski*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</si>
</sst>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name val="Arial CE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28"/>
      <name val="Arial Narrow"/>
      <family val="2"/>
      <charset val="238"/>
    </font>
    <font>
      <b/>
      <sz val="28"/>
      <name val="Arial Narrow"/>
      <family val="2"/>
      <charset val="238"/>
    </font>
    <font>
      <b/>
      <sz val="36"/>
      <name val="Arial Narrow"/>
      <family val="2"/>
      <charset val="238"/>
    </font>
    <font>
      <sz val="12"/>
      <name val="Arial Narrow"/>
      <family val="2"/>
      <charset val="238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8"/>
      <color indexed="8"/>
      <name val="Arial Narrow"/>
      <family val="2"/>
      <charset val="238"/>
    </font>
    <font>
      <b/>
      <sz val="22"/>
      <name val="Arial Narrow"/>
      <family val="2"/>
      <charset val="238"/>
    </font>
    <font>
      <b/>
      <sz val="10"/>
      <name val="Verdana"/>
      <family val="2"/>
    </font>
    <font>
      <u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/>
      <sz val="7.5"/>
      <name val="Verdana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sz val="7.5"/>
      <color indexed="8"/>
      <name val="Verdana"/>
      <family val="2"/>
      <charset val="238"/>
    </font>
    <font>
      <sz val="7.5"/>
      <name val="Verdana"/>
      <family val="2"/>
      <charset val="238"/>
    </font>
    <font>
      <b/>
      <sz val="6.5"/>
      <name val="Verdana"/>
      <family val="2"/>
    </font>
    <font>
      <sz val="6.5"/>
      <name val="Verdana"/>
      <family val="2"/>
      <charset val="238"/>
    </font>
    <font>
      <sz val="8"/>
      <name val="Verdana"/>
      <family val="2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6.5"/>
      <name val="Verdana"/>
      <family val="2"/>
    </font>
    <font>
      <sz val="22"/>
      <name val="Verdana"/>
      <family val="2"/>
      <charset val="238"/>
    </font>
    <font>
      <b/>
      <sz val="6.5"/>
      <name val="Verdana"/>
      <family val="2"/>
      <charset val="238"/>
    </font>
    <font>
      <b/>
      <sz val="6.5"/>
      <color indexed="8"/>
      <name val="Verdana"/>
      <family val="2"/>
      <charset val="238"/>
    </font>
    <font>
      <b/>
      <sz val="20"/>
      <name val="Arial Narrow"/>
      <family val="2"/>
      <charset val="238"/>
    </font>
    <font>
      <b/>
      <sz val="18"/>
      <name val="Verdana"/>
      <family val="2"/>
      <charset val="238"/>
    </font>
    <font>
      <b/>
      <sz val="28"/>
      <name val="Verdana"/>
      <family val="2"/>
    </font>
    <font>
      <b/>
      <u/>
      <sz val="28"/>
      <name val="Verdana"/>
      <family val="2"/>
      <charset val="238"/>
    </font>
    <font>
      <b/>
      <u/>
      <sz val="28"/>
      <name val="Verdana"/>
      <family val="2"/>
    </font>
    <font>
      <b/>
      <sz val="18"/>
      <color rgb="FFFF0000"/>
      <name val="Arial Narrow"/>
      <family val="2"/>
      <charset val="238"/>
    </font>
    <font>
      <sz val="7.5"/>
      <color theme="1"/>
      <name val="Verdana"/>
      <family val="2"/>
    </font>
    <font>
      <sz val="20"/>
      <color theme="1"/>
      <name val="Verdana"/>
      <family val="2"/>
    </font>
    <font>
      <sz val="20"/>
      <color theme="1"/>
      <name val="Verdana"/>
      <family val="2"/>
      <charset val="238"/>
    </font>
    <font>
      <b/>
      <sz val="20"/>
      <color theme="1"/>
      <name val="Verdana"/>
      <family val="2"/>
    </font>
    <font>
      <sz val="28"/>
      <color theme="1"/>
      <name val="Arial Narrow"/>
      <family val="2"/>
      <charset val="238"/>
    </font>
    <font>
      <b/>
      <sz val="20"/>
      <color theme="1"/>
      <name val="Verdana"/>
      <family val="2"/>
      <charset val="238"/>
    </font>
    <font>
      <b/>
      <sz val="36"/>
      <color theme="1"/>
      <name val="Arial Narrow"/>
      <family val="2"/>
      <charset val="238"/>
    </font>
    <font>
      <sz val="7.5"/>
      <color rgb="FFFF0000"/>
      <name val="Verdana"/>
      <family val="2"/>
    </font>
    <font>
      <sz val="20"/>
      <color rgb="FFFF0000"/>
      <name val="Verdana"/>
      <family val="2"/>
    </font>
    <font>
      <sz val="7.5"/>
      <color theme="1"/>
      <name val="Verdana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3" fontId="1" fillId="0" borderId="0" xfId="0" applyNumberFormat="1" applyFont="1" applyFill="1"/>
    <xf numFmtId="0" fontId="13" fillId="0" borderId="0" xfId="0" applyFont="1" applyFill="1"/>
    <xf numFmtId="0" fontId="1" fillId="6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5" fillId="0" borderId="1" xfId="0" applyFont="1" applyFill="1" applyBorder="1"/>
    <xf numFmtId="3" fontId="14" fillId="0" borderId="1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15" fillId="0" borderId="0" xfId="0" applyFont="1" applyAlignment="1">
      <alignment horizontal="left" vertical="center"/>
    </xf>
    <xf numFmtId="0" fontId="17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21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/>
    </xf>
    <xf numFmtId="0" fontId="21" fillId="7" borderId="4" xfId="0" quotePrefix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/>
    </xf>
    <xf numFmtId="0" fontId="21" fillId="7" borderId="4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4" xfId="0" quotePrefix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left" vertical="center" wrapText="1"/>
    </xf>
    <xf numFmtId="0" fontId="21" fillId="7" borderId="1" xfId="0" applyFont="1" applyFill="1" applyBorder="1"/>
    <xf numFmtId="0" fontId="21" fillId="7" borderId="4" xfId="0" applyFont="1" applyFill="1" applyBorder="1" applyAlignment="1">
      <alignment horizontal="left" vertical="center" wrapText="1"/>
    </xf>
    <xf numFmtId="0" fontId="21" fillId="7" borderId="4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21" fillId="7" borderId="1" xfId="0" quotePrefix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16" fillId="0" borderId="0" xfId="0" applyFont="1" applyBorder="1"/>
    <xf numFmtId="0" fontId="26" fillId="0" borderId="0" xfId="0" applyFont="1" applyAlignment="1">
      <alignment horizontal="left" vertical="center"/>
    </xf>
    <xf numFmtId="0" fontId="17" fillId="6" borderId="1" xfId="0" applyFont="1" applyFill="1" applyBorder="1" applyAlignment="1">
      <alignment vertical="center" wrapText="1"/>
    </xf>
    <xf numFmtId="3" fontId="5" fillId="0" borderId="0" xfId="0" applyNumberFormat="1" applyFont="1" applyFill="1"/>
    <xf numFmtId="0" fontId="24" fillId="8" borderId="1" xfId="0" applyFont="1" applyFill="1" applyBorder="1" applyAlignment="1">
      <alignment horizontal="center" vertical="center"/>
    </xf>
    <xf numFmtId="0" fontId="23" fillId="8" borderId="4" xfId="0" applyFont="1" applyFill="1" applyBorder="1"/>
    <xf numFmtId="0" fontId="23" fillId="8" borderId="1" xfId="0" applyFont="1" applyFill="1" applyBorder="1"/>
    <xf numFmtId="0" fontId="28" fillId="9" borderId="1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3" fillId="8" borderId="2" xfId="0" applyFont="1" applyFill="1" applyBorder="1"/>
    <xf numFmtId="0" fontId="27" fillId="10" borderId="4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0" fillId="0" borderId="0" xfId="0" applyFont="1"/>
    <xf numFmtId="0" fontId="30" fillId="0" borderId="0" xfId="0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21" fillId="7" borderId="4" xfId="0" applyFont="1" applyFill="1" applyBorder="1" applyAlignment="1">
      <alignment horizontal="center"/>
    </xf>
    <xf numFmtId="0" fontId="17" fillId="0" borderId="1" xfId="0" applyFont="1" applyFill="1" applyBorder="1" applyAlignment="1">
      <alignment vertical="center" wrapText="1"/>
    </xf>
    <xf numFmtId="0" fontId="31" fillId="11" borderId="1" xfId="0" applyFont="1" applyFill="1" applyBorder="1" applyAlignment="1">
      <alignment horizontal="center" vertical="center" textRotation="90"/>
    </xf>
    <xf numFmtId="0" fontId="32" fillId="2" borderId="1" xfId="0" applyFont="1" applyFill="1" applyBorder="1" applyAlignment="1">
      <alignment horizontal="center" vertical="center" textRotation="90"/>
    </xf>
    <xf numFmtId="0" fontId="39" fillId="0" borderId="1" xfId="0" applyFont="1" applyBorder="1" applyAlignment="1">
      <alignment wrapText="1"/>
    </xf>
    <xf numFmtId="0" fontId="39" fillId="0" borderId="1" xfId="0" applyFont="1" applyBorder="1" applyAlignment="1">
      <alignment vertical="center" wrapText="1"/>
    </xf>
    <xf numFmtId="0" fontId="39" fillId="6" borderId="1" xfId="0" applyFont="1" applyFill="1" applyBorder="1" applyAlignment="1">
      <alignment wrapText="1"/>
    </xf>
    <xf numFmtId="0" fontId="33" fillId="0" borderId="0" xfId="0" applyFont="1" applyFill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33" fillId="0" borderId="0" xfId="0" applyFont="1" applyFill="1"/>
    <xf numFmtId="3" fontId="33" fillId="0" borderId="0" xfId="0" applyNumberFormat="1" applyFont="1" applyFill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horizontal="center" vertical="center" wrapText="1"/>
    </xf>
    <xf numFmtId="3" fontId="42" fillId="5" borderId="1" xfId="0" applyNumberFormat="1" applyFont="1" applyFill="1" applyBorder="1" applyAlignment="1">
      <alignment horizontal="center" vertical="center"/>
    </xf>
    <xf numFmtId="3" fontId="40" fillId="5" borderId="1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3" fontId="41" fillId="0" borderId="1" xfId="0" applyNumberFormat="1" applyFont="1" applyFill="1" applyBorder="1" applyAlignment="1">
      <alignment horizontal="center" vertical="center"/>
    </xf>
    <xf numFmtId="3" fontId="40" fillId="0" borderId="1" xfId="0" applyNumberFormat="1" applyFont="1" applyFill="1" applyBorder="1" applyAlignment="1">
      <alignment horizontal="center" vertical="center"/>
    </xf>
    <xf numFmtId="3" fontId="42" fillId="4" borderId="1" xfId="0" applyNumberFormat="1" applyFont="1" applyFill="1" applyBorder="1" applyAlignment="1">
      <alignment horizontal="center" vertical="center"/>
    </xf>
    <xf numFmtId="3" fontId="40" fillId="4" borderId="1" xfId="0" applyNumberFormat="1" applyFont="1" applyFill="1" applyBorder="1" applyAlignment="1">
      <alignment horizontal="center" vertical="center"/>
    </xf>
    <xf numFmtId="3" fontId="44" fillId="4" borderId="1" xfId="0" applyNumberFormat="1" applyFont="1" applyFill="1" applyBorder="1" applyAlignment="1">
      <alignment horizontal="center" vertical="center"/>
    </xf>
    <xf numFmtId="3" fontId="40" fillId="4" borderId="2" xfId="0" applyNumberFormat="1" applyFont="1" applyFill="1" applyBorder="1" applyAlignment="1">
      <alignment horizontal="center" vertical="center"/>
    </xf>
    <xf numFmtId="3" fontId="44" fillId="4" borderId="5" xfId="0" applyNumberFormat="1" applyFont="1" applyFill="1" applyBorder="1" applyAlignment="1">
      <alignment horizontal="center" vertical="center"/>
    </xf>
    <xf numFmtId="3" fontId="40" fillId="4" borderId="6" xfId="0" applyNumberFormat="1" applyFont="1" applyFill="1" applyBorder="1" applyAlignment="1">
      <alignment horizontal="center" vertical="center"/>
    </xf>
    <xf numFmtId="3" fontId="40" fillId="4" borderId="4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center" vertical="center" wrapText="1"/>
    </xf>
    <xf numFmtId="3" fontId="42" fillId="4" borderId="5" xfId="0" applyNumberFormat="1" applyFont="1" applyFill="1" applyBorder="1" applyAlignment="1">
      <alignment horizontal="center" vertical="center"/>
    </xf>
    <xf numFmtId="3" fontId="42" fillId="4" borderId="6" xfId="0" applyNumberFormat="1" applyFont="1" applyFill="1" applyBorder="1" applyAlignment="1">
      <alignment horizontal="center" vertical="center"/>
    </xf>
    <xf numFmtId="3" fontId="44" fillId="4" borderId="2" xfId="0" applyNumberFormat="1" applyFont="1" applyFill="1" applyBorder="1" applyAlignment="1">
      <alignment horizontal="center" vertical="center"/>
    </xf>
    <xf numFmtId="3" fontId="44" fillId="4" borderId="6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vertical="center" wrapText="1"/>
    </xf>
    <xf numFmtId="0" fontId="40" fillId="0" borderId="2" xfId="0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vertical="center" wrapText="1"/>
    </xf>
    <xf numFmtId="3" fontId="40" fillId="0" borderId="2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left" vertical="center"/>
    </xf>
    <xf numFmtId="3" fontId="42" fillId="2" borderId="1" xfId="0" applyNumberFormat="1" applyFont="1" applyFill="1" applyBorder="1" applyAlignment="1">
      <alignment horizontal="center" vertical="center"/>
    </xf>
    <xf numFmtId="3" fontId="44" fillId="2" borderId="1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3" fontId="41" fillId="4" borderId="1" xfId="0" applyNumberFormat="1" applyFont="1" applyFill="1" applyBorder="1" applyAlignment="1">
      <alignment horizontal="center" vertical="center"/>
    </xf>
    <xf numFmtId="3" fontId="40" fillId="4" borderId="5" xfId="0" applyNumberFormat="1" applyFont="1" applyFill="1" applyBorder="1" applyAlignment="1">
      <alignment horizontal="center" vertical="center"/>
    </xf>
    <xf numFmtId="3" fontId="41" fillId="2" borderId="1" xfId="0" applyNumberFormat="1" applyFont="1" applyFill="1" applyBorder="1" applyAlignment="1">
      <alignment horizontal="center" vertical="center"/>
    </xf>
    <xf numFmtId="3" fontId="41" fillId="2" borderId="2" xfId="0" applyNumberFormat="1" applyFont="1" applyFill="1" applyBorder="1" applyAlignment="1">
      <alignment horizontal="center" vertical="center"/>
    </xf>
    <xf numFmtId="3" fontId="41" fillId="2" borderId="5" xfId="0" applyNumberFormat="1" applyFont="1" applyFill="1" applyBorder="1" applyAlignment="1">
      <alignment horizontal="center" vertical="center"/>
    </xf>
    <xf numFmtId="3" fontId="41" fillId="2" borderId="6" xfId="0" applyNumberFormat="1" applyFont="1" applyFill="1" applyBorder="1" applyAlignment="1">
      <alignment horizontal="center" vertical="center"/>
    </xf>
    <xf numFmtId="3" fontId="40" fillId="2" borderId="4" xfId="0" applyNumberFormat="1" applyFont="1" applyFill="1" applyBorder="1" applyAlignment="1">
      <alignment horizontal="center" vertical="center"/>
    </xf>
    <xf numFmtId="3" fontId="40" fillId="2" borderId="1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3" fontId="40" fillId="6" borderId="1" xfId="0" applyNumberFormat="1" applyFont="1" applyFill="1" applyBorder="1" applyAlignment="1">
      <alignment horizontal="center" vertical="center"/>
    </xf>
    <xf numFmtId="3" fontId="41" fillId="4" borderId="6" xfId="0" applyNumberFormat="1" applyFont="1" applyFill="1" applyBorder="1" applyAlignment="1">
      <alignment horizontal="center" vertical="center"/>
    </xf>
    <xf numFmtId="3" fontId="41" fillId="4" borderId="4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vertical="center" wrapText="1"/>
    </xf>
    <xf numFmtId="3" fontId="42" fillId="7" borderId="1" xfId="0" applyNumberFormat="1" applyFont="1" applyFill="1" applyBorder="1" applyAlignment="1">
      <alignment horizontal="center" vertical="center"/>
    </xf>
    <xf numFmtId="3" fontId="40" fillId="7" borderId="1" xfId="0" applyNumberFormat="1" applyFont="1" applyFill="1" applyBorder="1" applyAlignment="1">
      <alignment horizontal="center" vertical="center"/>
    </xf>
    <xf numFmtId="3" fontId="40" fillId="7" borderId="2" xfId="0" applyNumberFormat="1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0" fillId="6" borderId="8" xfId="0" applyFont="1" applyFill="1" applyBorder="1" applyAlignment="1">
      <alignment vertical="center"/>
    </xf>
    <xf numFmtId="3" fontId="40" fillId="2" borderId="2" xfId="0" applyNumberFormat="1" applyFont="1" applyFill="1" applyBorder="1" applyAlignment="1">
      <alignment horizontal="center" vertical="center"/>
    </xf>
    <xf numFmtId="3" fontId="40" fillId="2" borderId="5" xfId="0" applyNumberFormat="1" applyFont="1" applyFill="1" applyBorder="1" applyAlignment="1">
      <alignment horizontal="center" vertical="center"/>
    </xf>
    <xf numFmtId="3" fontId="40" fillId="2" borderId="6" xfId="0" applyNumberFormat="1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left" vertical="center"/>
    </xf>
    <xf numFmtId="3" fontId="42" fillId="7" borderId="6" xfId="0" applyNumberFormat="1" applyFont="1" applyFill="1" applyBorder="1" applyAlignment="1">
      <alignment horizontal="center" vertical="center"/>
    </xf>
    <xf numFmtId="3" fontId="40" fillId="10" borderId="1" xfId="0" applyNumberFormat="1" applyFont="1" applyFill="1" applyBorder="1" applyAlignment="1">
      <alignment horizontal="center" vertical="center"/>
    </xf>
    <xf numFmtId="3" fontId="42" fillId="4" borderId="12" xfId="0" applyNumberFormat="1" applyFont="1" applyFill="1" applyBorder="1" applyAlignment="1">
      <alignment horizontal="center" vertical="center"/>
    </xf>
    <xf numFmtId="3" fontId="42" fillId="4" borderId="13" xfId="0" applyNumberFormat="1" applyFont="1" applyFill="1" applyBorder="1" applyAlignment="1">
      <alignment horizontal="center" vertical="center"/>
    </xf>
    <xf numFmtId="3" fontId="40" fillId="4" borderId="13" xfId="0" applyNumberFormat="1" applyFont="1" applyFill="1" applyBorder="1" applyAlignment="1">
      <alignment horizontal="center" vertical="center"/>
    </xf>
    <xf numFmtId="3" fontId="40" fillId="4" borderId="14" xfId="0" applyNumberFormat="1" applyFont="1" applyFill="1" applyBorder="1" applyAlignment="1">
      <alignment horizontal="center" vertical="center"/>
    </xf>
    <xf numFmtId="3" fontId="42" fillId="4" borderId="4" xfId="0" applyNumberFormat="1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3" borderId="3" xfId="0" applyFont="1" applyFill="1" applyBorder="1" applyAlignment="1">
      <alignment vertical="center" wrapText="1"/>
    </xf>
    <xf numFmtId="3" fontId="40" fillId="4" borderId="15" xfId="0" applyNumberFormat="1" applyFont="1" applyFill="1" applyBorder="1" applyAlignment="1">
      <alignment horizontal="center" vertical="center"/>
    </xf>
    <xf numFmtId="3" fontId="40" fillId="4" borderId="3" xfId="0" applyNumberFormat="1" applyFont="1" applyFill="1" applyBorder="1" applyAlignment="1">
      <alignment horizontal="center" vertical="center"/>
    </xf>
    <xf numFmtId="0" fontId="18" fillId="13" borderId="16" xfId="0" applyFont="1" applyFill="1" applyBorder="1" applyAlignment="1">
      <alignment horizontal="center" vertical="center" wrapText="1"/>
    </xf>
    <xf numFmtId="0" fontId="18" fillId="14" borderId="3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3" fontId="34" fillId="0" borderId="1" xfId="0" applyNumberFormat="1" applyFont="1" applyFill="1" applyBorder="1" applyAlignment="1">
      <alignment horizontal="center" vertical="center"/>
    </xf>
    <xf numFmtId="3" fontId="42" fillId="0" borderId="1" xfId="0" applyNumberFormat="1" applyFont="1" applyFill="1" applyBorder="1" applyAlignment="1">
      <alignment horizontal="center" vertical="center"/>
    </xf>
    <xf numFmtId="3" fontId="40" fillId="7" borderId="5" xfId="0" applyNumberFormat="1" applyFont="1" applyFill="1" applyBorder="1" applyAlignment="1">
      <alignment horizontal="center" vertical="center"/>
    </xf>
    <xf numFmtId="3" fontId="40" fillId="7" borderId="6" xfId="0" applyNumberFormat="1" applyFont="1" applyFill="1" applyBorder="1" applyAlignment="1">
      <alignment horizontal="center" vertical="center"/>
    </xf>
    <xf numFmtId="3" fontId="40" fillId="7" borderId="4" xfId="0" applyNumberFormat="1" applyFont="1" applyFill="1" applyBorder="1" applyAlignment="1">
      <alignment horizontal="center" vertical="center"/>
    </xf>
    <xf numFmtId="3" fontId="44" fillId="7" borderId="1" xfId="0" applyNumberFormat="1" applyFont="1" applyFill="1" applyBorder="1" applyAlignment="1">
      <alignment horizontal="center" vertical="center"/>
    </xf>
    <xf numFmtId="3" fontId="42" fillId="4" borderId="17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8" xfId="0" applyFont="1" applyFill="1" applyBorder="1" applyAlignment="1">
      <alignment vertical="center" wrapText="1"/>
    </xf>
    <xf numFmtId="0" fontId="42" fillId="15" borderId="1" xfId="0" applyFont="1" applyFill="1" applyBorder="1" applyAlignment="1">
      <alignment horizontal="center" vertical="center"/>
    </xf>
    <xf numFmtId="0" fontId="42" fillId="15" borderId="1" xfId="0" applyFont="1" applyFill="1" applyBorder="1" applyAlignment="1">
      <alignment horizontal="left" vertical="center"/>
    </xf>
    <xf numFmtId="0" fontId="42" fillId="16" borderId="1" xfId="0" applyFont="1" applyFill="1" applyBorder="1" applyAlignment="1">
      <alignment horizontal="center" vertical="center"/>
    </xf>
    <xf numFmtId="0" fontId="42" fillId="17" borderId="1" xfId="0" applyFont="1" applyFill="1" applyBorder="1" applyAlignment="1">
      <alignment horizontal="center" vertical="center"/>
    </xf>
    <xf numFmtId="0" fontId="42" fillId="17" borderId="1" xfId="0" applyFont="1" applyFill="1" applyBorder="1" applyAlignment="1">
      <alignment horizontal="left" vertical="center"/>
    </xf>
    <xf numFmtId="0" fontId="42" fillId="18" borderId="1" xfId="0" applyFont="1" applyFill="1" applyBorder="1" applyAlignment="1">
      <alignment horizontal="center" vertical="center"/>
    </xf>
    <xf numFmtId="0" fontId="42" fillId="18" borderId="1" xfId="0" applyFont="1" applyFill="1" applyBorder="1" applyAlignment="1">
      <alignment horizontal="left" vertical="center"/>
    </xf>
    <xf numFmtId="0" fontId="46" fillId="7" borderId="1" xfId="0" applyFont="1" applyFill="1" applyBorder="1" applyAlignment="1">
      <alignment horizontal="center" vertical="center" wrapText="1"/>
    </xf>
    <xf numFmtId="0" fontId="46" fillId="7" borderId="4" xfId="0" quotePrefix="1" applyFont="1" applyFill="1" applyBorder="1" applyAlignment="1">
      <alignment horizontal="center" vertical="center" wrapText="1"/>
    </xf>
    <xf numFmtId="0" fontId="46" fillId="7" borderId="1" xfId="0" applyFont="1" applyFill="1" applyBorder="1" applyAlignment="1">
      <alignment horizontal="center" vertical="center"/>
    </xf>
    <xf numFmtId="0" fontId="46" fillId="7" borderId="1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7" borderId="4" xfId="0" quotePrefix="1" applyFont="1" applyFill="1" applyBorder="1" applyAlignment="1">
      <alignment horizontal="center" vertical="center" wrapText="1"/>
    </xf>
    <xf numFmtId="0" fontId="21" fillId="7" borderId="1" xfId="0" applyFont="1" applyFill="1" applyBorder="1"/>
    <xf numFmtId="0" fontId="21" fillId="7" borderId="4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center" vertical="center"/>
    </xf>
    <xf numFmtId="3" fontId="42" fillId="5" borderId="1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1" xfId="0" applyFont="1" applyBorder="1" applyAlignment="1">
      <alignment vertical="center"/>
    </xf>
    <xf numFmtId="3" fontId="41" fillId="6" borderId="1" xfId="0" applyNumberFormat="1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vertical="center" wrapText="1"/>
    </xf>
    <xf numFmtId="3" fontId="44" fillId="5" borderId="1" xfId="0" applyNumberFormat="1" applyFont="1" applyFill="1" applyBorder="1" applyAlignment="1">
      <alignment horizontal="center" vertical="center"/>
    </xf>
    <xf numFmtId="3" fontId="41" fillId="5" borderId="1" xfId="0" applyNumberFormat="1" applyFont="1" applyFill="1" applyBorder="1" applyAlignment="1">
      <alignment horizontal="center" vertical="center"/>
    </xf>
    <xf numFmtId="3" fontId="44" fillId="5" borderId="2" xfId="0" applyNumberFormat="1" applyFont="1" applyFill="1" applyBorder="1" applyAlignment="1">
      <alignment horizontal="center" vertical="center"/>
    </xf>
    <xf numFmtId="3" fontId="41" fillId="4" borderId="2" xfId="0" applyNumberFormat="1" applyFont="1" applyFill="1" applyBorder="1" applyAlignment="1">
      <alignment horizontal="center" vertical="center"/>
    </xf>
    <xf numFmtId="0" fontId="41" fillId="6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vertical="center" wrapText="1"/>
    </xf>
    <xf numFmtId="0" fontId="41" fillId="6" borderId="1" xfId="0" applyFont="1" applyFill="1" applyBorder="1" applyAlignment="1">
      <alignment vertical="center" wrapText="1"/>
    </xf>
    <xf numFmtId="3" fontId="41" fillId="0" borderId="2" xfId="0" applyNumberFormat="1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left" vertical="center"/>
    </xf>
    <xf numFmtId="0" fontId="44" fillId="8" borderId="1" xfId="0" applyFont="1" applyFill="1" applyBorder="1" applyAlignment="1">
      <alignment horizontal="center" vertical="center"/>
    </xf>
    <xf numFmtId="3" fontId="41" fillId="4" borderId="5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3" fontId="41" fillId="2" borderId="4" xfId="0" applyNumberFormat="1" applyFont="1" applyFill="1" applyBorder="1" applyAlignment="1">
      <alignment horizontal="center" vertical="center"/>
    </xf>
    <xf numFmtId="0" fontId="41" fillId="0" borderId="1" xfId="0" applyFont="1" applyBorder="1" applyAlignment="1">
      <alignment vertical="center" wrapText="1"/>
    </xf>
    <xf numFmtId="3" fontId="41" fillId="7" borderId="1" xfId="0" applyNumberFormat="1" applyFont="1" applyFill="1" applyBorder="1" applyAlignment="1">
      <alignment horizontal="center" vertical="center"/>
    </xf>
    <xf numFmtId="3" fontId="41" fillId="7" borderId="2" xfId="0" applyNumberFormat="1" applyFont="1" applyFill="1" applyBorder="1" applyAlignment="1">
      <alignment horizontal="center" vertical="center"/>
    </xf>
    <xf numFmtId="3" fontId="44" fillId="4" borderId="7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vertical="center" wrapText="1"/>
    </xf>
    <xf numFmtId="0" fontId="44" fillId="2" borderId="1" xfId="0" applyFont="1" applyFill="1" applyBorder="1" applyAlignment="1">
      <alignment horizontal="center" vertical="center" wrapText="1"/>
    </xf>
    <xf numFmtId="3" fontId="41" fillId="7" borderId="5" xfId="0" applyNumberFormat="1" applyFont="1" applyFill="1" applyBorder="1" applyAlignment="1">
      <alignment horizontal="center" vertical="center"/>
    </xf>
    <xf numFmtId="3" fontId="44" fillId="7" borderId="6" xfId="0" applyNumberFormat="1" applyFont="1" applyFill="1" applyBorder="1" applyAlignment="1">
      <alignment horizontal="center" vertical="center"/>
    </xf>
    <xf numFmtId="3" fontId="41" fillId="7" borderId="4" xfId="0" applyNumberFormat="1" applyFont="1" applyFill="1" applyBorder="1" applyAlignment="1">
      <alignment horizontal="center" vertical="center"/>
    </xf>
    <xf numFmtId="0" fontId="41" fillId="6" borderId="8" xfId="0" applyFont="1" applyFill="1" applyBorder="1" applyAlignment="1">
      <alignment vertical="center"/>
    </xf>
    <xf numFmtId="0" fontId="44" fillId="15" borderId="1" xfId="0" applyFont="1" applyFill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4" fillId="17" borderId="1" xfId="0" applyFont="1" applyFill="1" applyBorder="1" applyAlignment="1">
      <alignment horizontal="left" vertical="center"/>
    </xf>
    <xf numFmtId="3" fontId="41" fillId="7" borderId="6" xfId="0" applyNumberFormat="1" applyFont="1" applyFill="1" applyBorder="1" applyAlignment="1">
      <alignment horizontal="center" vertical="center"/>
    </xf>
    <xf numFmtId="0" fontId="41" fillId="0" borderId="1" xfId="0" applyFont="1" applyBorder="1" applyAlignment="1">
      <alignment vertical="center"/>
    </xf>
    <xf numFmtId="0" fontId="41" fillId="6" borderId="8" xfId="0" applyFont="1" applyFill="1" applyBorder="1" applyAlignment="1">
      <alignment vertical="center" wrapText="1"/>
    </xf>
    <xf numFmtId="0" fontId="44" fillId="16" borderId="1" xfId="0" applyFont="1" applyFill="1" applyBorder="1" applyAlignment="1">
      <alignment horizontal="left" vertical="center"/>
    </xf>
    <xf numFmtId="0" fontId="44" fillId="12" borderId="1" xfId="0" applyFont="1" applyFill="1" applyBorder="1" applyAlignment="1">
      <alignment horizontal="left" vertical="center"/>
    </xf>
    <xf numFmtId="3" fontId="44" fillId="4" borderId="9" xfId="0" applyNumberFormat="1" applyFont="1" applyFill="1" applyBorder="1" applyAlignment="1">
      <alignment horizontal="center" vertical="center"/>
    </xf>
    <xf numFmtId="3" fontId="44" fillId="4" borderId="10" xfId="0" applyNumberFormat="1" applyFont="1" applyFill="1" applyBorder="1" applyAlignment="1">
      <alignment horizontal="center" vertical="center"/>
    </xf>
    <xf numFmtId="3" fontId="44" fillId="7" borderId="10" xfId="0" applyNumberFormat="1" applyFont="1" applyFill="1" applyBorder="1" applyAlignment="1">
      <alignment horizontal="center" vertical="center"/>
    </xf>
    <xf numFmtId="3" fontId="44" fillId="4" borderId="1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0" fontId="20" fillId="13" borderId="18" xfId="0" applyFont="1" applyFill="1" applyBorder="1" applyAlignment="1">
      <alignment horizontal="center" vertical="center" wrapText="1"/>
    </xf>
    <xf numFmtId="0" fontId="20" fillId="13" borderId="4" xfId="0" applyFont="1" applyFill="1" applyBorder="1" applyAlignment="1">
      <alignment horizontal="center" vertical="center" wrapText="1"/>
    </xf>
    <xf numFmtId="0" fontId="20" fillId="14" borderId="2" xfId="0" applyFont="1" applyFill="1" applyBorder="1" applyAlignment="1">
      <alignment horizontal="center" vertical="center" wrapText="1"/>
    </xf>
    <xf numFmtId="0" fontId="20" fillId="14" borderId="18" xfId="0" applyFont="1" applyFill="1" applyBorder="1" applyAlignment="1">
      <alignment horizontal="center" vertical="center" wrapText="1"/>
    </xf>
    <xf numFmtId="0" fontId="20" fillId="14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20" fillId="12" borderId="18" xfId="0" applyFont="1" applyFill="1" applyBorder="1" applyAlignment="1">
      <alignment horizontal="center" vertical="center" wrapText="1"/>
    </xf>
    <xf numFmtId="0" fontId="20" fillId="12" borderId="4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 textRotation="90"/>
    </xf>
    <xf numFmtId="0" fontId="24" fillId="8" borderId="1" xfId="0" applyFont="1" applyFill="1" applyBorder="1" applyAlignment="1">
      <alignment horizontal="center" vertical="center"/>
    </xf>
    <xf numFmtId="0" fontId="24" fillId="8" borderId="19" xfId="0" applyFont="1" applyFill="1" applyBorder="1" applyAlignment="1">
      <alignment horizontal="center" vertical="center" textRotation="90" wrapText="1"/>
    </xf>
    <xf numFmtId="0" fontId="24" fillId="8" borderId="0" xfId="0" applyFont="1" applyFill="1" applyBorder="1" applyAlignment="1">
      <alignment horizontal="center" vertical="center" textRotation="90" wrapText="1"/>
    </xf>
    <xf numFmtId="0" fontId="24" fillId="8" borderId="1" xfId="0" applyFont="1" applyFill="1" applyBorder="1" applyAlignment="1">
      <alignment horizontal="center" vertical="center" textRotation="90" wrapText="1"/>
    </xf>
    <xf numFmtId="0" fontId="42" fillId="12" borderId="1" xfId="0" applyFont="1" applyFill="1" applyBorder="1" applyAlignment="1">
      <alignment horizontal="center" vertical="center" wrapText="1"/>
    </xf>
    <xf numFmtId="3" fontId="42" fillId="5" borderId="1" xfId="0" applyNumberFormat="1" applyFont="1" applyFill="1" applyBorder="1" applyAlignment="1">
      <alignment horizontal="center" vertical="center"/>
    </xf>
    <xf numFmtId="3" fontId="42" fillId="10" borderId="1" xfId="0" applyNumberFormat="1" applyFont="1" applyFill="1" applyBorder="1" applyAlignment="1">
      <alignment horizontal="center" vertical="center"/>
    </xf>
    <xf numFmtId="3" fontId="42" fillId="5" borderId="3" xfId="0" applyNumberFormat="1" applyFont="1" applyFill="1" applyBorder="1" applyAlignment="1">
      <alignment horizontal="center" vertical="center"/>
    </xf>
    <xf numFmtId="3" fontId="42" fillId="5" borderId="20" xfId="0" applyNumberFormat="1" applyFont="1" applyFill="1" applyBorder="1" applyAlignment="1">
      <alignment horizontal="center" vertical="center"/>
    </xf>
    <xf numFmtId="0" fontId="42" fillId="18" borderId="1" xfId="0" applyFont="1" applyFill="1" applyBorder="1" applyAlignment="1">
      <alignment horizontal="center" vertical="center"/>
    </xf>
    <xf numFmtId="0" fontId="42" fillId="17" borderId="1" xfId="0" applyFont="1" applyFill="1" applyBorder="1" applyAlignment="1">
      <alignment horizontal="center" vertical="center"/>
    </xf>
    <xf numFmtId="0" fontId="42" fillId="1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16" xfId="0" applyFont="1" applyFill="1" applyBorder="1" applyAlignment="1">
      <alignment horizontal="center" vertical="center" textRotation="90" wrapText="1"/>
    </xf>
    <xf numFmtId="0" fontId="9" fillId="2" borderId="20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left" vertical="center" textRotation="90" wrapText="1"/>
    </xf>
    <xf numFmtId="0" fontId="8" fillId="2" borderId="20" xfId="0" applyFont="1" applyFill="1" applyBorder="1" applyAlignment="1">
      <alignment horizontal="left" vertical="center" textRotation="90"/>
    </xf>
    <xf numFmtId="0" fontId="8" fillId="8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20" xfId="0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wrapText="1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20" xfId="0" applyFont="1" applyFill="1" applyBorder="1" applyAlignment="1">
      <alignment horizontal="center" vertical="center" textRotation="90"/>
    </xf>
    <xf numFmtId="0" fontId="35" fillId="0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3" fontId="42" fillId="10" borderId="2" xfId="0" applyNumberFormat="1" applyFont="1" applyFill="1" applyBorder="1" applyAlignment="1">
      <alignment horizontal="center" vertical="center"/>
    </xf>
    <xf numFmtId="3" fontId="42" fillId="10" borderId="18" xfId="0" applyNumberFormat="1" applyFont="1" applyFill="1" applyBorder="1" applyAlignment="1">
      <alignment horizontal="center" vertical="center"/>
    </xf>
    <xf numFmtId="3" fontId="42" fillId="10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textRotation="90" wrapText="1"/>
    </xf>
    <xf numFmtId="0" fontId="12" fillId="2" borderId="16" xfId="0" applyFont="1" applyFill="1" applyBorder="1" applyAlignment="1">
      <alignment horizontal="center" vertical="center" textRotation="90" wrapText="1"/>
    </xf>
    <xf numFmtId="0" fontId="12" fillId="2" borderId="20" xfId="0" applyFont="1" applyFill="1" applyBorder="1" applyAlignment="1">
      <alignment horizontal="center" vertical="center" textRotation="90" wrapText="1"/>
    </xf>
    <xf numFmtId="0" fontId="42" fillId="17" borderId="1" xfId="0" applyFont="1" applyFill="1" applyBorder="1" applyAlignment="1">
      <alignment horizontal="center" vertical="center" wrapText="1"/>
    </xf>
    <xf numFmtId="0" fontId="42" fillId="16" borderId="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 vertical="center" wrapText="1"/>
    </xf>
    <xf numFmtId="0" fontId="39" fillId="6" borderId="1" xfId="0" applyFont="1" applyFill="1" applyBorder="1" applyAlignment="1">
      <alignment vertical="center" wrapText="1"/>
    </xf>
    <xf numFmtId="0" fontId="39" fillId="0" borderId="0" xfId="0" applyFont="1" applyAlignment="1">
      <alignment horizontal="left" vertical="center"/>
    </xf>
    <xf numFmtId="0" fontId="39" fillId="0" borderId="1" xfId="0" applyFont="1" applyBorder="1" applyAlignment="1">
      <alignment vertical="center"/>
    </xf>
    <xf numFmtId="0" fontId="39" fillId="6" borderId="1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98</xdr:row>
      <xdr:rowOff>0</xdr:rowOff>
    </xdr:from>
    <xdr:to>
      <xdr:col>3</xdr:col>
      <xdr:colOff>179070</xdr:colOff>
      <xdr:row>98</xdr:row>
      <xdr:rowOff>0</xdr:rowOff>
    </xdr:to>
    <xdr:sp macro="" textlink="">
      <xdr:nvSpPr>
        <xdr:cNvPr id="13044" name="Line 6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>
          <a:spLocks noChangeShapeType="1"/>
        </xdr:cNvSpPr>
      </xdr:nvSpPr>
      <xdr:spPr bwMode="auto">
        <a:xfrm>
          <a:off x="302133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 macro="" textlink="">
      <xdr:nvSpPr>
        <xdr:cNvPr id="13045" name="Line 7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98</xdr:row>
      <xdr:rowOff>0</xdr:rowOff>
    </xdr:from>
    <xdr:to>
      <xdr:col>3</xdr:col>
      <xdr:colOff>179070</xdr:colOff>
      <xdr:row>98</xdr:row>
      <xdr:rowOff>0</xdr:rowOff>
    </xdr:to>
    <xdr:sp macro="" textlink="">
      <xdr:nvSpPr>
        <xdr:cNvPr id="13046" name="Line 6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>
          <a:spLocks noChangeShapeType="1"/>
        </xdr:cNvSpPr>
      </xdr:nvSpPr>
      <xdr:spPr bwMode="auto">
        <a:xfrm>
          <a:off x="302133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 macro="" textlink="">
      <xdr:nvSpPr>
        <xdr:cNvPr id="13047" name="Line 7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98</xdr:row>
      <xdr:rowOff>0</xdr:rowOff>
    </xdr:from>
    <xdr:to>
      <xdr:col>3</xdr:col>
      <xdr:colOff>179070</xdr:colOff>
      <xdr:row>98</xdr:row>
      <xdr:rowOff>0</xdr:rowOff>
    </xdr:to>
    <xdr:sp macro="" textlink="">
      <xdr:nvSpPr>
        <xdr:cNvPr id="13048" name="Line 11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>
          <a:spLocks noChangeShapeType="1"/>
        </xdr:cNvSpPr>
      </xdr:nvSpPr>
      <xdr:spPr bwMode="auto">
        <a:xfrm>
          <a:off x="302133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98</xdr:row>
      <xdr:rowOff>0</xdr:rowOff>
    </xdr:from>
    <xdr:to>
      <xdr:col>3</xdr:col>
      <xdr:colOff>179070</xdr:colOff>
      <xdr:row>98</xdr:row>
      <xdr:rowOff>0</xdr:rowOff>
    </xdr:to>
    <xdr:sp macro="" textlink="">
      <xdr:nvSpPr>
        <xdr:cNvPr id="13049" name="Line 6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>
          <a:spLocks noChangeShapeType="1"/>
        </xdr:cNvSpPr>
      </xdr:nvSpPr>
      <xdr:spPr bwMode="auto">
        <a:xfrm>
          <a:off x="302133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 macro="" textlink="">
      <xdr:nvSpPr>
        <xdr:cNvPr id="13050" name="Line 7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98</xdr:row>
      <xdr:rowOff>0</xdr:rowOff>
    </xdr:from>
    <xdr:to>
      <xdr:col>3</xdr:col>
      <xdr:colOff>179070</xdr:colOff>
      <xdr:row>98</xdr:row>
      <xdr:rowOff>0</xdr:rowOff>
    </xdr:to>
    <xdr:sp macro="" textlink="">
      <xdr:nvSpPr>
        <xdr:cNvPr id="13051" name="Line 6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>
          <a:spLocks noChangeShapeType="1"/>
        </xdr:cNvSpPr>
      </xdr:nvSpPr>
      <xdr:spPr bwMode="auto">
        <a:xfrm>
          <a:off x="302133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 macro="" textlink="">
      <xdr:nvSpPr>
        <xdr:cNvPr id="13052" name="Line 7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98</xdr:row>
      <xdr:rowOff>0</xdr:rowOff>
    </xdr:from>
    <xdr:to>
      <xdr:col>3</xdr:col>
      <xdr:colOff>179070</xdr:colOff>
      <xdr:row>98</xdr:row>
      <xdr:rowOff>0</xdr:rowOff>
    </xdr:to>
    <xdr:sp macro="" textlink="">
      <xdr:nvSpPr>
        <xdr:cNvPr id="13053" name="Line 6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>
          <a:spLocks noChangeShapeType="1"/>
        </xdr:cNvSpPr>
      </xdr:nvSpPr>
      <xdr:spPr bwMode="auto">
        <a:xfrm>
          <a:off x="302133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 macro="" textlink="">
      <xdr:nvSpPr>
        <xdr:cNvPr id="13054" name="Line 7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 macro="" textlink="">
      <xdr:nvSpPr>
        <xdr:cNvPr id="13055" name="Line 7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98</xdr:row>
      <xdr:rowOff>0</xdr:rowOff>
    </xdr:from>
    <xdr:to>
      <xdr:col>3</xdr:col>
      <xdr:colOff>179070</xdr:colOff>
      <xdr:row>98</xdr:row>
      <xdr:rowOff>0</xdr:rowOff>
    </xdr:to>
    <xdr:sp macro="" textlink="">
      <xdr:nvSpPr>
        <xdr:cNvPr id="13056" name="Line 6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>
          <a:spLocks noChangeShapeType="1"/>
        </xdr:cNvSpPr>
      </xdr:nvSpPr>
      <xdr:spPr bwMode="auto">
        <a:xfrm>
          <a:off x="302133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 macro="" textlink="">
      <xdr:nvSpPr>
        <xdr:cNvPr id="13057" name="Line 7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 macro="" textlink="">
      <xdr:nvSpPr>
        <xdr:cNvPr id="13058" name="Line 7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98</xdr:row>
      <xdr:rowOff>0</xdr:rowOff>
    </xdr:from>
    <xdr:to>
      <xdr:col>3</xdr:col>
      <xdr:colOff>179070</xdr:colOff>
      <xdr:row>98</xdr:row>
      <xdr:rowOff>0</xdr:rowOff>
    </xdr:to>
    <xdr:sp macro="" textlink="">
      <xdr:nvSpPr>
        <xdr:cNvPr id="13059" name="Line 6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>
          <a:spLocks noChangeShapeType="1"/>
        </xdr:cNvSpPr>
      </xdr:nvSpPr>
      <xdr:spPr bwMode="auto">
        <a:xfrm>
          <a:off x="302133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 macro="" textlink="">
      <xdr:nvSpPr>
        <xdr:cNvPr id="13060" name="Line 7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 macro="" textlink="">
      <xdr:nvSpPr>
        <xdr:cNvPr id="13061" name="Line 7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 macro="" textlink="">
      <xdr:nvSpPr>
        <xdr:cNvPr id="13062" name="Line 7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3</xdr:col>
      <xdr:colOff>0</xdr:colOff>
      <xdr:row>98</xdr:row>
      <xdr:rowOff>0</xdr:rowOff>
    </xdr:to>
    <xdr:sp macro="" textlink="">
      <xdr:nvSpPr>
        <xdr:cNvPr id="13063" name="Line 7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>
          <a:spLocks noChangeShapeType="1"/>
        </xdr:cNvSpPr>
      </xdr:nvSpPr>
      <xdr:spPr bwMode="auto">
        <a:xfrm>
          <a:off x="2842260" y="16543020"/>
          <a:ext cx="179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2541270</xdr:colOff>
      <xdr:row>98</xdr:row>
      <xdr:rowOff>0</xdr:rowOff>
    </xdr:from>
    <xdr:to>
      <xdr:col>2</xdr:col>
      <xdr:colOff>156210</xdr:colOff>
      <xdr:row>98</xdr:row>
      <xdr:rowOff>0</xdr:rowOff>
    </xdr:to>
    <xdr:sp macro="" textlink="">
      <xdr:nvSpPr>
        <xdr:cNvPr id="13064" name="Line 7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>
          <a:spLocks noChangeShapeType="1"/>
        </xdr:cNvSpPr>
      </xdr:nvSpPr>
      <xdr:spPr bwMode="auto">
        <a:xfrm>
          <a:off x="2815590" y="16543020"/>
          <a:ext cx="182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103"/>
  <sheetViews>
    <sheetView tabSelected="1" zoomScale="80" zoomScaleNormal="80" workbookViewId="0">
      <pane xSplit="2" ySplit="4" topLeftCell="C5" activePane="bottomRight" state="frozenSplit"/>
      <selection pane="topRight" activeCell="C1" sqref="C1"/>
      <selection pane="bottomLeft" activeCell="A15" sqref="A15"/>
      <selection pane="bottomRight" activeCell="B91" sqref="B91"/>
    </sheetView>
  </sheetViews>
  <sheetFormatPr defaultRowHeight="12.3" x14ac:dyDescent="0.4"/>
  <cols>
    <col min="1" max="1" width="4" style="80" customWidth="1"/>
    <col min="2" max="2" width="37.44140625" style="80" customWidth="1"/>
    <col min="3" max="57" width="2.5546875" bestFit="1" customWidth="1"/>
    <col min="58" max="58" width="2.5546875" customWidth="1"/>
    <col min="59" max="67" width="2.5546875" bestFit="1" customWidth="1"/>
    <col min="68" max="70" width="4.1640625" customWidth="1"/>
    <col min="71" max="71" width="6.5546875" customWidth="1"/>
    <col min="72" max="72" width="3.1640625" customWidth="1"/>
    <col min="73" max="80" width="2.5546875" bestFit="1" customWidth="1"/>
    <col min="81" max="81" width="3" bestFit="1" customWidth="1"/>
    <col min="82" max="83" width="2.44140625" bestFit="1" customWidth="1"/>
  </cols>
  <sheetData>
    <row r="1" spans="1:83" x14ac:dyDescent="0.4">
      <c r="A1" s="31" t="s">
        <v>233</v>
      </c>
      <c r="B1" s="64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3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</row>
    <row r="2" spans="1:83" x14ac:dyDescent="0.4">
      <c r="A2" s="65" t="s">
        <v>46</v>
      </c>
      <c r="B2" s="64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3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</row>
    <row r="3" spans="1:83" ht="75.599999999999994" customHeight="1" x14ac:dyDescent="0.4">
      <c r="A3" s="34"/>
      <c r="B3" s="35"/>
      <c r="C3" s="86" t="s">
        <v>245</v>
      </c>
      <c r="D3" s="86" t="s">
        <v>245</v>
      </c>
      <c r="E3" s="86" t="s">
        <v>245</v>
      </c>
      <c r="F3" s="86" t="s">
        <v>245</v>
      </c>
      <c r="G3" s="86" t="s">
        <v>245</v>
      </c>
      <c r="H3" s="86" t="s">
        <v>245</v>
      </c>
      <c r="I3" s="86" t="s">
        <v>245</v>
      </c>
      <c r="J3" s="86" t="s">
        <v>245</v>
      </c>
      <c r="K3" s="86" t="s">
        <v>245</v>
      </c>
      <c r="L3" s="86" t="s">
        <v>245</v>
      </c>
      <c r="M3" s="86" t="s">
        <v>245</v>
      </c>
      <c r="N3" s="86" t="s">
        <v>245</v>
      </c>
      <c r="O3" s="86" t="s">
        <v>245</v>
      </c>
      <c r="P3" s="86" t="s">
        <v>245</v>
      </c>
      <c r="Q3" s="86" t="s">
        <v>245</v>
      </c>
      <c r="R3" s="86" t="s">
        <v>246</v>
      </c>
      <c r="S3" s="86" t="s">
        <v>246</v>
      </c>
      <c r="T3" s="86" t="s">
        <v>246</v>
      </c>
      <c r="U3" s="86" t="s">
        <v>245</v>
      </c>
      <c r="V3" s="86" t="s">
        <v>246</v>
      </c>
      <c r="W3" s="86" t="s">
        <v>246</v>
      </c>
      <c r="X3" s="86" t="s">
        <v>247</v>
      </c>
      <c r="Y3" s="86" t="s">
        <v>247</v>
      </c>
      <c r="Z3" s="86" t="s">
        <v>247</v>
      </c>
      <c r="AA3" s="86" t="s">
        <v>247</v>
      </c>
      <c r="AB3" s="86" t="s">
        <v>247</v>
      </c>
      <c r="AC3" s="86" t="s">
        <v>248</v>
      </c>
      <c r="AD3" s="86" t="s">
        <v>247</v>
      </c>
      <c r="AE3" s="86" t="s">
        <v>247</v>
      </c>
      <c r="AF3" s="86" t="s">
        <v>247</v>
      </c>
      <c r="AG3" s="86" t="s">
        <v>247</v>
      </c>
      <c r="AH3" s="86" t="s">
        <v>247</v>
      </c>
      <c r="AI3" s="86" t="s">
        <v>249</v>
      </c>
      <c r="AJ3" s="86" t="s">
        <v>247</v>
      </c>
      <c r="AK3" s="86" t="s">
        <v>247</v>
      </c>
      <c r="AL3" s="86" t="s">
        <v>247</v>
      </c>
      <c r="AM3" s="86" t="s">
        <v>247</v>
      </c>
      <c r="AN3" s="86" t="s">
        <v>247</v>
      </c>
      <c r="AO3" s="86" t="s">
        <v>247</v>
      </c>
      <c r="AP3" s="86" t="s">
        <v>247</v>
      </c>
      <c r="AQ3" s="86" t="s">
        <v>249</v>
      </c>
      <c r="AR3" s="86" t="s">
        <v>247</v>
      </c>
      <c r="AS3" s="86" t="s">
        <v>247</v>
      </c>
      <c r="AT3" s="86" t="s">
        <v>247</v>
      </c>
      <c r="AU3" s="86" t="s">
        <v>247</v>
      </c>
      <c r="AV3" s="86" t="s">
        <v>247</v>
      </c>
      <c r="AW3" s="86" t="s">
        <v>250</v>
      </c>
      <c r="AX3" s="86" t="s">
        <v>247</v>
      </c>
      <c r="AY3" s="86" t="s">
        <v>251</v>
      </c>
      <c r="AZ3" s="86" t="s">
        <v>248</v>
      </c>
      <c r="BA3" s="86" t="s">
        <v>251</v>
      </c>
      <c r="BB3" s="86" t="s">
        <v>247</v>
      </c>
      <c r="BC3" s="86" t="s">
        <v>247</v>
      </c>
      <c r="BD3" s="86" t="s">
        <v>248</v>
      </c>
      <c r="BE3" s="86" t="s">
        <v>247</v>
      </c>
      <c r="BF3" s="86" t="s">
        <v>253</v>
      </c>
      <c r="BG3" s="86" t="s">
        <v>254</v>
      </c>
      <c r="BH3" s="86" t="s">
        <v>255</v>
      </c>
      <c r="BI3" s="86" t="s">
        <v>256</v>
      </c>
      <c r="BJ3" s="86" t="s">
        <v>255</v>
      </c>
      <c r="BK3" s="86" t="s">
        <v>257</v>
      </c>
      <c r="BL3" s="86" t="s">
        <v>255</v>
      </c>
      <c r="BM3" s="86" t="s">
        <v>255</v>
      </c>
      <c r="BN3" s="86" t="s">
        <v>258</v>
      </c>
      <c r="BO3" s="86" t="s">
        <v>254</v>
      </c>
      <c r="BP3" s="258" t="s">
        <v>228</v>
      </c>
      <c r="BQ3" s="258"/>
      <c r="BR3" s="258"/>
      <c r="BS3" s="258"/>
      <c r="BT3" s="259" t="s">
        <v>245</v>
      </c>
      <c r="BU3" s="261" t="s">
        <v>246</v>
      </c>
      <c r="BV3" s="257" t="s">
        <v>247</v>
      </c>
      <c r="BW3" s="257" t="s">
        <v>251</v>
      </c>
      <c r="BX3" s="257" t="s">
        <v>252</v>
      </c>
      <c r="BY3" s="257" t="s">
        <v>253</v>
      </c>
      <c r="BZ3" s="257" t="s">
        <v>254</v>
      </c>
      <c r="CA3" s="257" t="s">
        <v>255</v>
      </c>
      <c r="CB3" s="257" t="s">
        <v>258</v>
      </c>
      <c r="CC3" s="255" t="s">
        <v>229</v>
      </c>
      <c r="CD3" s="255" t="s">
        <v>230</v>
      </c>
      <c r="CE3" s="255" t="s">
        <v>231</v>
      </c>
    </row>
    <row r="4" spans="1:83" ht="30.3" x14ac:dyDescent="0.4">
      <c r="A4" s="36" t="s">
        <v>147</v>
      </c>
      <c r="B4" s="36" t="s">
        <v>148</v>
      </c>
      <c r="C4" s="87" t="s">
        <v>149</v>
      </c>
      <c r="D4" s="87" t="s">
        <v>150</v>
      </c>
      <c r="E4" s="87" t="s">
        <v>151</v>
      </c>
      <c r="F4" s="87" t="s">
        <v>152</v>
      </c>
      <c r="G4" s="87" t="s">
        <v>153</v>
      </c>
      <c r="H4" s="87" t="s">
        <v>154</v>
      </c>
      <c r="I4" s="87" t="s">
        <v>155</v>
      </c>
      <c r="J4" s="87" t="s">
        <v>156</v>
      </c>
      <c r="K4" s="87" t="s">
        <v>157</v>
      </c>
      <c r="L4" s="87" t="s">
        <v>158</v>
      </c>
      <c r="M4" s="87" t="s">
        <v>159</v>
      </c>
      <c r="N4" s="87" t="s">
        <v>160</v>
      </c>
      <c r="O4" s="87" t="s">
        <v>161</v>
      </c>
      <c r="P4" s="87" t="s">
        <v>162</v>
      </c>
      <c r="Q4" s="87" t="s">
        <v>163</v>
      </c>
      <c r="R4" s="87" t="s">
        <v>164</v>
      </c>
      <c r="S4" s="87" t="s">
        <v>165</v>
      </c>
      <c r="T4" s="87" t="s">
        <v>166</v>
      </c>
      <c r="U4" s="87" t="s">
        <v>167</v>
      </c>
      <c r="V4" s="87" t="s">
        <v>168</v>
      </c>
      <c r="W4" s="87" t="s">
        <v>169</v>
      </c>
      <c r="X4" s="87" t="s">
        <v>170</v>
      </c>
      <c r="Y4" s="87" t="s">
        <v>171</v>
      </c>
      <c r="Z4" s="87" t="s">
        <v>172</v>
      </c>
      <c r="AA4" s="87" t="s">
        <v>173</v>
      </c>
      <c r="AB4" s="87" t="s">
        <v>174</v>
      </c>
      <c r="AC4" s="87" t="s">
        <v>175</v>
      </c>
      <c r="AD4" s="87" t="s">
        <v>176</v>
      </c>
      <c r="AE4" s="87" t="s">
        <v>177</v>
      </c>
      <c r="AF4" s="87" t="s">
        <v>178</v>
      </c>
      <c r="AG4" s="87" t="s">
        <v>179</v>
      </c>
      <c r="AH4" s="87" t="s">
        <v>180</v>
      </c>
      <c r="AI4" s="87" t="s">
        <v>181</v>
      </c>
      <c r="AJ4" s="87" t="s">
        <v>182</v>
      </c>
      <c r="AK4" s="87" t="s">
        <v>183</v>
      </c>
      <c r="AL4" s="87" t="s">
        <v>184</v>
      </c>
      <c r="AM4" s="87" t="s">
        <v>185</v>
      </c>
      <c r="AN4" s="87" t="s">
        <v>186</v>
      </c>
      <c r="AO4" s="87" t="s">
        <v>187</v>
      </c>
      <c r="AP4" s="87" t="s">
        <v>188</v>
      </c>
      <c r="AQ4" s="87" t="s">
        <v>189</v>
      </c>
      <c r="AR4" s="87" t="s">
        <v>190</v>
      </c>
      <c r="AS4" s="87" t="s">
        <v>191</v>
      </c>
      <c r="AT4" s="87" t="s">
        <v>192</v>
      </c>
      <c r="AU4" s="87" t="s">
        <v>193</v>
      </c>
      <c r="AV4" s="87" t="s">
        <v>194</v>
      </c>
      <c r="AW4" s="87" t="s">
        <v>195</v>
      </c>
      <c r="AX4" s="87" t="s">
        <v>196</v>
      </c>
      <c r="AY4" s="87" t="s">
        <v>197</v>
      </c>
      <c r="AZ4" s="87" t="s">
        <v>198</v>
      </c>
      <c r="BA4" s="87" t="s">
        <v>199</v>
      </c>
      <c r="BB4" s="87" t="s">
        <v>200</v>
      </c>
      <c r="BC4" s="87" t="s">
        <v>201</v>
      </c>
      <c r="BD4" s="87" t="s">
        <v>202</v>
      </c>
      <c r="BE4" s="87" t="s">
        <v>203</v>
      </c>
      <c r="BF4" s="86" t="s">
        <v>204</v>
      </c>
      <c r="BG4" s="87" t="s">
        <v>205</v>
      </c>
      <c r="BH4" s="87" t="s">
        <v>206</v>
      </c>
      <c r="BI4" s="87" t="s">
        <v>207</v>
      </c>
      <c r="BJ4" s="87" t="s">
        <v>208</v>
      </c>
      <c r="BK4" s="87" t="s">
        <v>209</v>
      </c>
      <c r="BL4" s="87" t="s">
        <v>210</v>
      </c>
      <c r="BM4" s="87" t="s">
        <v>211</v>
      </c>
      <c r="BN4" s="87" t="s">
        <v>212</v>
      </c>
      <c r="BO4" s="87" t="s">
        <v>213</v>
      </c>
      <c r="BP4" s="258"/>
      <c r="BQ4" s="258"/>
      <c r="BR4" s="258"/>
      <c r="BS4" s="258"/>
      <c r="BT4" s="260"/>
      <c r="BU4" s="261"/>
      <c r="BV4" s="257"/>
      <c r="BW4" s="257"/>
      <c r="BX4" s="257"/>
      <c r="BY4" s="257"/>
      <c r="BZ4" s="257"/>
      <c r="CA4" s="257"/>
      <c r="CB4" s="257"/>
      <c r="CC4" s="256"/>
      <c r="CD4" s="256"/>
      <c r="CE4" s="256"/>
    </row>
    <row r="5" spans="1:83" ht="12.75" customHeight="1" x14ac:dyDescent="0.4">
      <c r="A5" s="36" t="s">
        <v>214</v>
      </c>
      <c r="B5" s="249" t="s">
        <v>40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1"/>
      <c r="BP5" s="68" t="s">
        <v>229</v>
      </c>
      <c r="BQ5" s="68" t="s">
        <v>230</v>
      </c>
      <c r="BR5" s="68" t="s">
        <v>231</v>
      </c>
      <c r="BS5" s="68" t="s">
        <v>232</v>
      </c>
      <c r="BT5" s="69"/>
      <c r="BU5" s="70"/>
      <c r="BV5" s="70"/>
      <c r="BW5" s="70"/>
      <c r="BX5" s="70"/>
      <c r="BY5" s="70"/>
      <c r="BZ5" s="70"/>
      <c r="CA5" s="70"/>
      <c r="CB5" s="70"/>
      <c r="CC5" s="71"/>
      <c r="CD5" s="71"/>
      <c r="CE5" s="71"/>
    </row>
    <row r="6" spans="1:83" x14ac:dyDescent="0.4">
      <c r="A6" s="37" t="s">
        <v>10</v>
      </c>
      <c r="B6" s="42" t="s">
        <v>105</v>
      </c>
      <c r="C6" s="56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8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8"/>
      <c r="BE6" s="48"/>
      <c r="BF6" s="48"/>
      <c r="BG6" s="46"/>
      <c r="BH6" s="46"/>
      <c r="BI6" s="46"/>
      <c r="BJ6" s="46"/>
      <c r="BK6" s="46"/>
      <c r="BL6" s="46"/>
      <c r="BM6" s="46"/>
      <c r="BN6" s="46"/>
      <c r="BO6" s="46"/>
      <c r="BP6" s="62">
        <f t="shared" ref="BP6:BP14" si="0">SUM(C6:W6)</f>
        <v>0</v>
      </c>
      <c r="BQ6" s="62">
        <f t="shared" ref="BQ6:BQ14" si="1">SUM(X6:BF6)</f>
        <v>0</v>
      </c>
      <c r="BR6" s="62">
        <f>SUM(BG6:BO6)</f>
        <v>0</v>
      </c>
      <c r="BS6" s="63">
        <f>SUM(BP6:BR6)</f>
        <v>0</v>
      </c>
      <c r="BT6" s="72">
        <v>1</v>
      </c>
      <c r="BU6" s="73"/>
      <c r="BV6" s="73">
        <v>1</v>
      </c>
      <c r="BW6" s="73"/>
      <c r="BX6" s="73">
        <v>1</v>
      </c>
      <c r="BY6" s="73">
        <v>1</v>
      </c>
      <c r="BZ6" s="73"/>
      <c r="CA6" s="73">
        <v>1</v>
      </c>
      <c r="CB6" s="73">
        <v>1</v>
      </c>
      <c r="CC6" s="74">
        <f t="shared" ref="CC6:CC14" si="2">SUM(BT6:BU6)</f>
        <v>1</v>
      </c>
      <c r="CD6" s="74">
        <f>SUM(BV6:BY6)</f>
        <v>3</v>
      </c>
      <c r="CE6" s="74">
        <f>SUM(BZ6:CB6)</f>
        <v>2</v>
      </c>
    </row>
    <row r="7" spans="1:83" x14ac:dyDescent="0.4">
      <c r="A7" s="37" t="s">
        <v>9</v>
      </c>
      <c r="B7" s="88" t="s">
        <v>135</v>
      </c>
      <c r="C7" s="56"/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>
        <v>1</v>
      </c>
      <c r="X7" s="46"/>
      <c r="Y7" s="46"/>
      <c r="Z7" s="46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48">
        <v>1</v>
      </c>
      <c r="BB7" s="55"/>
      <c r="BC7" s="46"/>
      <c r="BD7" s="46"/>
      <c r="BE7" s="46"/>
      <c r="BF7" s="46"/>
      <c r="BG7" s="46">
        <v>1</v>
      </c>
      <c r="BH7" s="46"/>
      <c r="BI7" s="46"/>
      <c r="BJ7" s="46"/>
      <c r="BK7" s="46"/>
      <c r="BL7" s="46"/>
      <c r="BM7" s="46"/>
      <c r="BN7" s="46">
        <v>1</v>
      </c>
      <c r="BO7" s="46"/>
      <c r="BP7" s="62">
        <f t="shared" si="0"/>
        <v>1</v>
      </c>
      <c r="BQ7" s="62">
        <f t="shared" si="1"/>
        <v>1</v>
      </c>
      <c r="BR7" s="62">
        <f t="shared" ref="BR7:BR67" si="3">SUM(BG7:BO7)</f>
        <v>2</v>
      </c>
      <c r="BS7" s="63">
        <f t="shared" ref="BS7:BS67" si="4">SUM(BP7:BR7)</f>
        <v>4</v>
      </c>
      <c r="BT7" s="75"/>
      <c r="BU7" s="76"/>
      <c r="BV7" s="76"/>
      <c r="BW7" s="76"/>
      <c r="BX7" s="76"/>
      <c r="BY7" s="76"/>
      <c r="BZ7" s="76"/>
      <c r="CA7" s="76"/>
      <c r="CB7" s="76"/>
      <c r="CC7" s="71">
        <f t="shared" si="2"/>
        <v>0</v>
      </c>
      <c r="CD7" s="71">
        <f t="shared" ref="CD7:CD12" si="5">SUM(BV7:BY7)</f>
        <v>0</v>
      </c>
      <c r="CE7" s="71">
        <f t="shared" ref="CE7:CE12" si="6">SUM(BZ7:CB7)</f>
        <v>0</v>
      </c>
    </row>
    <row r="8" spans="1:83" x14ac:dyDescent="0.4">
      <c r="A8" s="37" t="s">
        <v>8</v>
      </c>
      <c r="B8" s="88" t="s">
        <v>67</v>
      </c>
      <c r="C8" s="56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8">
        <v>1</v>
      </c>
      <c r="V8" s="46"/>
      <c r="W8" s="46"/>
      <c r="X8" s="46"/>
      <c r="Y8" s="46"/>
      <c r="Z8" s="46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48">
        <v>1</v>
      </c>
      <c r="AW8" s="48">
        <v>1</v>
      </c>
      <c r="AX8" s="55"/>
      <c r="AY8" s="55"/>
      <c r="AZ8" s="55"/>
      <c r="BA8" s="55"/>
      <c r="BB8" s="55"/>
      <c r="BC8" s="46"/>
      <c r="BD8" s="46"/>
      <c r="BE8" s="46"/>
      <c r="BF8" s="46"/>
      <c r="BG8" s="46"/>
      <c r="BH8" s="46"/>
      <c r="BI8" s="46"/>
      <c r="BJ8" s="46">
        <v>1</v>
      </c>
      <c r="BK8" s="46"/>
      <c r="BL8" s="46"/>
      <c r="BM8" s="46"/>
      <c r="BN8" s="46"/>
      <c r="BO8" s="46"/>
      <c r="BP8" s="62">
        <f t="shared" si="0"/>
        <v>1</v>
      </c>
      <c r="BQ8" s="62">
        <f t="shared" si="1"/>
        <v>2</v>
      </c>
      <c r="BR8" s="62">
        <f t="shared" si="3"/>
        <v>1</v>
      </c>
      <c r="BS8" s="63">
        <f t="shared" si="4"/>
        <v>4</v>
      </c>
      <c r="BT8" s="75"/>
      <c r="BU8" s="76"/>
      <c r="BV8" s="76"/>
      <c r="BW8" s="76"/>
      <c r="BX8" s="76"/>
      <c r="BY8" s="76"/>
      <c r="BZ8" s="76"/>
      <c r="CA8" s="76"/>
      <c r="CB8" s="76"/>
      <c r="CC8" s="71">
        <f t="shared" si="2"/>
        <v>0</v>
      </c>
      <c r="CD8" s="71">
        <f t="shared" si="5"/>
        <v>0</v>
      </c>
      <c r="CE8" s="71">
        <f t="shared" si="6"/>
        <v>0</v>
      </c>
    </row>
    <row r="9" spans="1:83" x14ac:dyDescent="0.4">
      <c r="A9" s="37" t="s">
        <v>7</v>
      </c>
      <c r="B9" s="88" t="s">
        <v>293</v>
      </c>
      <c r="C9" s="56"/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>
        <v>1</v>
      </c>
      <c r="X9" s="46"/>
      <c r="Y9" s="46"/>
      <c r="Z9" s="46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48">
        <v>1</v>
      </c>
      <c r="BB9" s="55"/>
      <c r="BC9" s="46"/>
      <c r="BD9" s="46"/>
      <c r="BE9" s="46"/>
      <c r="BF9" s="46"/>
      <c r="BG9" s="46">
        <v>1</v>
      </c>
      <c r="BH9" s="46"/>
      <c r="BI9" s="46"/>
      <c r="BJ9" s="46"/>
      <c r="BK9" s="46"/>
      <c r="BL9" s="46"/>
      <c r="BM9" s="46"/>
      <c r="BN9" s="46">
        <v>1</v>
      </c>
      <c r="BO9" s="46"/>
      <c r="BP9" s="62">
        <f>SUM(C9:W9)</f>
        <v>1</v>
      </c>
      <c r="BQ9" s="62">
        <f>SUM(X9:BF9)</f>
        <v>1</v>
      </c>
      <c r="BR9" s="62">
        <f>SUM(BG9:BO9)</f>
        <v>2</v>
      </c>
      <c r="BS9" s="63">
        <f>SUM(BP9:BR9)</f>
        <v>4</v>
      </c>
      <c r="BT9" s="75"/>
      <c r="BU9" s="76"/>
      <c r="BV9" s="76"/>
      <c r="BW9" s="76"/>
      <c r="BX9" s="76"/>
      <c r="BY9" s="76"/>
      <c r="BZ9" s="76"/>
      <c r="CA9" s="76"/>
      <c r="CB9" s="76"/>
      <c r="CC9" s="71">
        <f t="shared" si="2"/>
        <v>0</v>
      </c>
      <c r="CD9" s="71">
        <f t="shared" si="5"/>
        <v>0</v>
      </c>
      <c r="CE9" s="71">
        <f t="shared" si="6"/>
        <v>0</v>
      </c>
    </row>
    <row r="10" spans="1:83" x14ac:dyDescent="0.4">
      <c r="A10" s="37" t="s">
        <v>6</v>
      </c>
      <c r="B10" s="88" t="s">
        <v>259</v>
      </c>
      <c r="C10" s="56"/>
      <c r="D10" s="45"/>
      <c r="E10" s="46"/>
      <c r="F10" s="46"/>
      <c r="G10" s="46"/>
      <c r="H10" s="48">
        <v>1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55"/>
      <c r="AB10" s="55"/>
      <c r="AC10" s="55"/>
      <c r="AD10" s="55"/>
      <c r="AE10" s="48">
        <v>1</v>
      </c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48">
        <v>1</v>
      </c>
      <c r="BA10" s="55"/>
      <c r="BB10" s="48">
        <v>1</v>
      </c>
      <c r="BC10" s="46"/>
      <c r="BD10" s="46"/>
      <c r="BE10" s="46"/>
      <c r="BF10" s="46"/>
      <c r="BG10" s="46"/>
      <c r="BH10" s="46"/>
      <c r="BI10" s="48">
        <v>1</v>
      </c>
      <c r="BJ10" s="46"/>
      <c r="BK10" s="46"/>
      <c r="BL10" s="46"/>
      <c r="BM10" s="46"/>
      <c r="BN10" s="46"/>
      <c r="BO10" s="46"/>
      <c r="BP10" s="62">
        <f t="shared" si="0"/>
        <v>1</v>
      </c>
      <c r="BQ10" s="62">
        <f t="shared" si="1"/>
        <v>3</v>
      </c>
      <c r="BR10" s="62">
        <f t="shared" si="3"/>
        <v>1</v>
      </c>
      <c r="BS10" s="63">
        <f t="shared" si="4"/>
        <v>5</v>
      </c>
      <c r="BT10" s="75"/>
      <c r="BU10" s="76"/>
      <c r="BV10" s="76"/>
      <c r="BW10" s="76"/>
      <c r="BX10" s="76"/>
      <c r="BY10" s="76"/>
      <c r="BZ10" s="76"/>
      <c r="CA10" s="76"/>
      <c r="CB10" s="76"/>
      <c r="CC10" s="71">
        <f t="shared" si="2"/>
        <v>0</v>
      </c>
      <c r="CD10" s="71">
        <f t="shared" si="5"/>
        <v>0</v>
      </c>
      <c r="CE10" s="71">
        <f t="shared" si="6"/>
        <v>0</v>
      </c>
    </row>
    <row r="11" spans="1:83" ht="11.25" customHeight="1" x14ac:dyDescent="0.4">
      <c r="A11" s="37" t="s">
        <v>5</v>
      </c>
      <c r="B11" s="89" t="s">
        <v>122</v>
      </c>
      <c r="C11" s="56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8"/>
      <c r="T11" s="46"/>
      <c r="U11" s="46"/>
      <c r="V11" s="46"/>
      <c r="W11" s="48"/>
      <c r="X11" s="46"/>
      <c r="Y11" s="46"/>
      <c r="Z11" s="46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48"/>
      <c r="AZ11" s="48">
        <v>1</v>
      </c>
      <c r="BA11" s="55"/>
      <c r="BB11" s="55">
        <v>1</v>
      </c>
      <c r="BC11" s="46"/>
      <c r="BD11" s="46"/>
      <c r="BE11" s="46"/>
      <c r="BF11" s="46"/>
      <c r="BG11" s="46"/>
      <c r="BH11" s="46"/>
      <c r="BI11" s="46"/>
      <c r="BJ11" s="46"/>
      <c r="BK11" s="46"/>
      <c r="BL11" s="48">
        <v>1</v>
      </c>
      <c r="BM11" s="48"/>
      <c r="BN11" s="46">
        <v>1</v>
      </c>
      <c r="BO11" s="46"/>
      <c r="BP11" s="62">
        <f t="shared" si="0"/>
        <v>0</v>
      </c>
      <c r="BQ11" s="62">
        <f t="shared" si="1"/>
        <v>2</v>
      </c>
      <c r="BR11" s="62">
        <f t="shared" si="3"/>
        <v>2</v>
      </c>
      <c r="BS11" s="63">
        <f t="shared" si="4"/>
        <v>4</v>
      </c>
      <c r="BT11" s="75"/>
      <c r="BU11" s="76"/>
      <c r="BV11" s="76"/>
      <c r="BW11" s="76"/>
      <c r="BX11" s="76"/>
      <c r="BY11" s="76"/>
      <c r="BZ11" s="76"/>
      <c r="CA11" s="76"/>
      <c r="CB11" s="76"/>
      <c r="CC11" s="71">
        <f t="shared" si="2"/>
        <v>0</v>
      </c>
      <c r="CD11" s="71">
        <f t="shared" si="5"/>
        <v>0</v>
      </c>
      <c r="CE11" s="71">
        <f t="shared" si="6"/>
        <v>0</v>
      </c>
    </row>
    <row r="12" spans="1:83" x14ac:dyDescent="0.4">
      <c r="A12" s="37" t="s">
        <v>20</v>
      </c>
      <c r="B12" s="88" t="s">
        <v>141</v>
      </c>
      <c r="C12" s="56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8"/>
      <c r="T12" s="46"/>
      <c r="U12" s="50"/>
      <c r="V12" s="50"/>
      <c r="W12" s="48"/>
      <c r="X12" s="46"/>
      <c r="Y12" s="46"/>
      <c r="Z12" s="46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48"/>
      <c r="AZ12" s="48"/>
      <c r="BA12" s="55"/>
      <c r="BB12" s="55"/>
      <c r="BC12" s="46"/>
      <c r="BD12" s="46"/>
      <c r="BE12" s="46"/>
      <c r="BF12" s="46"/>
      <c r="BG12" s="46"/>
      <c r="BH12" s="46"/>
      <c r="BI12" s="46"/>
      <c r="BJ12" s="46"/>
      <c r="BK12" s="46"/>
      <c r="BL12" s="48"/>
      <c r="BM12" s="48"/>
      <c r="BN12" s="46"/>
      <c r="BO12" s="46"/>
      <c r="BP12" s="62">
        <f t="shared" si="0"/>
        <v>0</v>
      </c>
      <c r="BQ12" s="62">
        <f t="shared" si="1"/>
        <v>0</v>
      </c>
      <c r="BR12" s="62">
        <f>SUM(BG12:BO12)</f>
        <v>0</v>
      </c>
      <c r="BS12" s="63">
        <f>SUM(BP12:BR12)</f>
        <v>0</v>
      </c>
      <c r="BT12" s="72">
        <v>1</v>
      </c>
      <c r="BU12" s="73"/>
      <c r="BV12" s="73">
        <v>1</v>
      </c>
      <c r="BW12" s="73"/>
      <c r="BX12" s="73">
        <v>1</v>
      </c>
      <c r="BY12" s="73"/>
      <c r="BZ12" s="73"/>
      <c r="CA12" s="73">
        <v>1</v>
      </c>
      <c r="CB12" s="73"/>
      <c r="CC12" s="74">
        <f t="shared" si="2"/>
        <v>1</v>
      </c>
      <c r="CD12" s="74">
        <f t="shared" si="5"/>
        <v>2</v>
      </c>
      <c r="CE12" s="74">
        <f t="shared" si="6"/>
        <v>1</v>
      </c>
    </row>
    <row r="13" spans="1:83" x14ac:dyDescent="0.4">
      <c r="A13" s="37" t="s">
        <v>21</v>
      </c>
      <c r="B13" s="88" t="s">
        <v>260</v>
      </c>
      <c r="C13" s="56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8"/>
      <c r="T13" s="46"/>
      <c r="U13" s="48"/>
      <c r="V13" s="48"/>
      <c r="W13" s="48">
        <v>1</v>
      </c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8"/>
      <c r="AZ13" s="48">
        <v>1</v>
      </c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>
        <v>1</v>
      </c>
      <c r="BO13" s="46"/>
      <c r="BP13" s="62">
        <f t="shared" si="0"/>
        <v>1</v>
      </c>
      <c r="BQ13" s="62">
        <f t="shared" si="1"/>
        <v>1</v>
      </c>
      <c r="BR13" s="62">
        <f t="shared" si="3"/>
        <v>1</v>
      </c>
      <c r="BS13" s="63">
        <f t="shared" si="4"/>
        <v>3</v>
      </c>
      <c r="BT13" s="70"/>
      <c r="BU13" s="70"/>
      <c r="BV13" s="70"/>
      <c r="BW13" s="70"/>
      <c r="BX13" s="70"/>
      <c r="BY13" s="77"/>
      <c r="BZ13" s="77"/>
      <c r="CA13" s="77"/>
      <c r="CB13" s="70"/>
      <c r="CC13" s="71">
        <f t="shared" si="2"/>
        <v>0</v>
      </c>
      <c r="CD13" s="71">
        <f>SUM(BV13:BY13)</f>
        <v>0</v>
      </c>
      <c r="CE13" s="71">
        <f>SUM(BZ13:CB13)</f>
        <v>0</v>
      </c>
    </row>
    <row r="14" spans="1:83" x14ac:dyDescent="0.4">
      <c r="A14" s="37" t="s">
        <v>22</v>
      </c>
      <c r="B14" s="90" t="s">
        <v>110</v>
      </c>
      <c r="C14" s="54"/>
      <c r="D14" s="4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59"/>
      <c r="T14" s="46"/>
      <c r="U14" s="59"/>
      <c r="V14" s="59"/>
      <c r="W14" s="59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59"/>
      <c r="AZ14" s="59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62">
        <f t="shared" si="0"/>
        <v>0</v>
      </c>
      <c r="BQ14" s="62">
        <f t="shared" si="1"/>
        <v>0</v>
      </c>
      <c r="BR14" s="62">
        <f t="shared" si="3"/>
        <v>0</v>
      </c>
      <c r="BS14" s="63">
        <f t="shared" si="4"/>
        <v>0</v>
      </c>
      <c r="BT14" s="72">
        <v>1</v>
      </c>
      <c r="BU14" s="73">
        <v>1</v>
      </c>
      <c r="BV14" s="73">
        <v>1</v>
      </c>
      <c r="BW14" s="73"/>
      <c r="BX14" s="73">
        <v>1</v>
      </c>
      <c r="BY14" s="73">
        <v>1</v>
      </c>
      <c r="BZ14" s="73">
        <v>1</v>
      </c>
      <c r="CA14" s="73">
        <v>1</v>
      </c>
      <c r="CB14" s="73"/>
      <c r="CC14" s="74">
        <f t="shared" si="2"/>
        <v>2</v>
      </c>
      <c r="CD14" s="74">
        <f>SUM(BV14:BY14)</f>
        <v>3</v>
      </c>
      <c r="CE14" s="74">
        <f>SUM(BZ14:CB14)</f>
        <v>2</v>
      </c>
    </row>
    <row r="15" spans="1:83" ht="12.75" customHeight="1" x14ac:dyDescent="0.4">
      <c r="A15" s="36" t="s">
        <v>18</v>
      </c>
      <c r="B15" s="249" t="s">
        <v>41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1"/>
      <c r="BT15" s="78">
        <f t="shared" ref="BT15:CE15" si="7">SUM(BT6:BT14)</f>
        <v>3</v>
      </c>
      <c r="BU15" s="78">
        <f t="shared" si="7"/>
        <v>1</v>
      </c>
      <c r="BV15" s="78">
        <f t="shared" si="7"/>
        <v>3</v>
      </c>
      <c r="BW15" s="78">
        <f t="shared" si="7"/>
        <v>0</v>
      </c>
      <c r="BX15" s="78">
        <f t="shared" si="7"/>
        <v>3</v>
      </c>
      <c r="BY15" s="78">
        <f t="shared" si="7"/>
        <v>2</v>
      </c>
      <c r="BZ15" s="78">
        <f t="shared" si="7"/>
        <v>1</v>
      </c>
      <c r="CA15" s="78">
        <f t="shared" si="7"/>
        <v>3</v>
      </c>
      <c r="CB15" s="78">
        <f t="shared" si="7"/>
        <v>1</v>
      </c>
      <c r="CC15" s="78">
        <f t="shared" si="7"/>
        <v>4</v>
      </c>
      <c r="CD15" s="78">
        <f t="shared" si="7"/>
        <v>8</v>
      </c>
      <c r="CE15" s="78">
        <f t="shared" si="7"/>
        <v>5</v>
      </c>
    </row>
    <row r="16" spans="1:83" x14ac:dyDescent="0.4">
      <c r="A16" s="37" t="s">
        <v>10</v>
      </c>
      <c r="B16" s="42" t="s">
        <v>114</v>
      </c>
      <c r="C16" s="48">
        <v>1</v>
      </c>
      <c r="D16" s="45"/>
      <c r="E16" s="46"/>
      <c r="F16" s="46"/>
      <c r="G16" s="48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8">
        <v>1</v>
      </c>
      <c r="Y16" s="46"/>
      <c r="Z16" s="46"/>
      <c r="AA16" s="46"/>
      <c r="AB16" s="46"/>
      <c r="AC16" s="46"/>
      <c r="AD16" s="48"/>
      <c r="AE16" s="46"/>
      <c r="AF16" s="48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8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>
        <v>1</v>
      </c>
      <c r="BM16" s="46"/>
      <c r="BN16" s="46"/>
      <c r="BO16" s="46"/>
      <c r="BP16" s="62">
        <f t="shared" ref="BP16:BP21" si="8">SUM(C16:W16)</f>
        <v>1</v>
      </c>
      <c r="BQ16" s="62">
        <f t="shared" ref="BQ16:BQ21" si="9">SUM(X16:BF16)</f>
        <v>1</v>
      </c>
      <c r="BR16" s="62">
        <f t="shared" si="3"/>
        <v>1</v>
      </c>
      <c r="BS16" s="63">
        <f>SUM(BP16:BR16)</f>
        <v>3</v>
      </c>
    </row>
    <row r="17" spans="1:71" x14ac:dyDescent="0.4">
      <c r="A17" s="37" t="s">
        <v>9</v>
      </c>
      <c r="B17" s="42" t="s">
        <v>68</v>
      </c>
      <c r="C17" s="56">
        <v>1</v>
      </c>
      <c r="D17" s="48">
        <v>1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>
        <v>1</v>
      </c>
      <c r="Y17" s="48"/>
      <c r="Z17" s="46"/>
      <c r="AA17" s="48"/>
      <c r="AB17" s="46"/>
      <c r="AC17" s="46"/>
      <c r="AD17" s="46"/>
      <c r="AE17" s="46"/>
      <c r="AF17" s="46"/>
      <c r="AG17" s="46"/>
      <c r="AH17" s="46"/>
      <c r="AI17" s="46"/>
      <c r="AJ17" s="48"/>
      <c r="AK17" s="48"/>
      <c r="AL17" s="46"/>
      <c r="AM17" s="46"/>
      <c r="AN17" s="46"/>
      <c r="AO17" s="46"/>
      <c r="AP17" s="46"/>
      <c r="AQ17" s="48"/>
      <c r="AR17" s="46"/>
      <c r="AS17" s="46"/>
      <c r="AT17" s="46"/>
      <c r="AU17" s="46"/>
      <c r="AV17" s="46"/>
      <c r="AW17" s="48"/>
      <c r="AX17" s="46"/>
      <c r="AY17" s="46"/>
      <c r="AZ17" s="46"/>
      <c r="BA17" s="46"/>
      <c r="BB17" s="46"/>
      <c r="BC17" s="46"/>
      <c r="BD17" s="46"/>
      <c r="BE17" s="46">
        <v>1</v>
      </c>
      <c r="BF17" s="46"/>
      <c r="BG17" s="46"/>
      <c r="BH17" s="46"/>
      <c r="BI17" s="46"/>
      <c r="BJ17" s="46"/>
      <c r="BK17" s="46"/>
      <c r="BL17" s="46">
        <v>1</v>
      </c>
      <c r="BM17" s="46"/>
      <c r="BN17" s="46"/>
      <c r="BO17" s="46">
        <v>1</v>
      </c>
      <c r="BP17" s="62">
        <f t="shared" si="8"/>
        <v>2</v>
      </c>
      <c r="BQ17" s="62">
        <f t="shared" si="9"/>
        <v>2</v>
      </c>
      <c r="BR17" s="62">
        <f t="shared" si="3"/>
        <v>2</v>
      </c>
      <c r="BS17" s="63">
        <f t="shared" si="4"/>
        <v>6</v>
      </c>
    </row>
    <row r="18" spans="1:71" x14ac:dyDescent="0.4">
      <c r="A18" s="37" t="s">
        <v>8</v>
      </c>
      <c r="B18" s="42" t="s">
        <v>115</v>
      </c>
      <c r="C18" s="56"/>
      <c r="D18" s="45"/>
      <c r="E18" s="48">
        <v>1</v>
      </c>
      <c r="F18" s="46"/>
      <c r="G18" s="46"/>
      <c r="H18" s="46"/>
      <c r="I18" s="46"/>
      <c r="J18" s="46"/>
      <c r="K18" s="46"/>
      <c r="L18" s="46"/>
      <c r="M18" s="46"/>
      <c r="N18" s="48">
        <v>1</v>
      </c>
      <c r="O18" s="48">
        <v>1</v>
      </c>
      <c r="P18" s="46"/>
      <c r="Q18" s="46"/>
      <c r="R18" s="46"/>
      <c r="S18" s="46"/>
      <c r="T18" s="46"/>
      <c r="U18" s="46"/>
      <c r="V18" s="46"/>
      <c r="W18" s="46"/>
      <c r="X18" s="48">
        <v>1</v>
      </c>
      <c r="Y18" s="46"/>
      <c r="Z18" s="48">
        <v>1</v>
      </c>
      <c r="AA18" s="48">
        <v>1</v>
      </c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50"/>
      <c r="BE18" s="50"/>
      <c r="BF18" s="50"/>
      <c r="BG18" s="48">
        <v>1</v>
      </c>
      <c r="BH18" s="46"/>
      <c r="BI18" s="46"/>
      <c r="BJ18" s="46"/>
      <c r="BK18" s="46"/>
      <c r="BL18" s="46"/>
      <c r="BM18" s="46"/>
      <c r="BN18" s="46"/>
      <c r="BO18" s="46"/>
      <c r="BP18" s="62">
        <f t="shared" si="8"/>
        <v>3</v>
      </c>
      <c r="BQ18" s="62">
        <f t="shared" si="9"/>
        <v>3</v>
      </c>
      <c r="BR18" s="62">
        <f t="shared" si="3"/>
        <v>1</v>
      </c>
      <c r="BS18" s="63">
        <f t="shared" si="4"/>
        <v>7</v>
      </c>
    </row>
    <row r="19" spans="1:71" x14ac:dyDescent="0.4">
      <c r="A19" s="37" t="s">
        <v>7</v>
      </c>
      <c r="B19" s="42" t="s">
        <v>69</v>
      </c>
      <c r="C19" s="56"/>
      <c r="D19" s="45"/>
      <c r="E19" s="48">
        <v>1</v>
      </c>
      <c r="F19" s="46"/>
      <c r="G19" s="48">
        <v>1</v>
      </c>
      <c r="H19" s="46">
        <v>1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8"/>
      <c r="Y19" s="46"/>
      <c r="Z19" s="48"/>
      <c r="AA19" s="46"/>
      <c r="AB19" s="46"/>
      <c r="AC19" s="46"/>
      <c r="AD19" s="48">
        <v>1</v>
      </c>
      <c r="AE19" s="48">
        <v>1</v>
      </c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8">
        <v>1</v>
      </c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8">
        <v>1</v>
      </c>
      <c r="BJ19" s="46">
        <v>1</v>
      </c>
      <c r="BK19" s="46"/>
      <c r="BL19" s="46"/>
      <c r="BM19" s="46"/>
      <c r="BN19" s="46"/>
      <c r="BO19" s="46"/>
      <c r="BP19" s="62">
        <f t="shared" si="8"/>
        <v>3</v>
      </c>
      <c r="BQ19" s="62">
        <f t="shared" si="9"/>
        <v>3</v>
      </c>
      <c r="BR19" s="62">
        <f t="shared" si="3"/>
        <v>2</v>
      </c>
      <c r="BS19" s="63">
        <f t="shared" si="4"/>
        <v>8</v>
      </c>
    </row>
    <row r="20" spans="1:71" x14ac:dyDescent="0.4">
      <c r="A20" s="37" t="s">
        <v>6</v>
      </c>
      <c r="B20" s="42" t="s">
        <v>70</v>
      </c>
      <c r="C20" s="56"/>
      <c r="D20" s="45"/>
      <c r="E20" s="46"/>
      <c r="F20" s="46"/>
      <c r="G20" s="48">
        <v>1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8">
        <v>1</v>
      </c>
      <c r="AE20" s="48"/>
      <c r="AF20" s="48">
        <v>1</v>
      </c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8">
        <v>1</v>
      </c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8">
        <v>1</v>
      </c>
      <c r="BJ20" s="46"/>
      <c r="BK20" s="46"/>
      <c r="BL20" s="46"/>
      <c r="BM20" s="46"/>
      <c r="BN20" s="46"/>
      <c r="BO20" s="46"/>
      <c r="BP20" s="62">
        <f t="shared" si="8"/>
        <v>1</v>
      </c>
      <c r="BQ20" s="62">
        <f t="shared" si="9"/>
        <v>3</v>
      </c>
      <c r="BR20" s="62">
        <f t="shared" si="3"/>
        <v>1</v>
      </c>
      <c r="BS20" s="63">
        <f t="shared" si="4"/>
        <v>5</v>
      </c>
    </row>
    <row r="21" spans="1:71" x14ac:dyDescent="0.4">
      <c r="A21" s="37" t="s">
        <v>5</v>
      </c>
      <c r="B21" s="42" t="s">
        <v>71</v>
      </c>
      <c r="C21" s="56"/>
      <c r="D21" s="45"/>
      <c r="E21" s="46">
        <v>1</v>
      </c>
      <c r="F21" s="46"/>
      <c r="G21" s="46"/>
      <c r="H21" s="46"/>
      <c r="I21" s="46"/>
      <c r="J21" s="46"/>
      <c r="K21" s="46"/>
      <c r="L21" s="46"/>
      <c r="M21" s="46"/>
      <c r="N21" s="46"/>
      <c r="O21" s="48">
        <v>1</v>
      </c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8">
        <v>1</v>
      </c>
      <c r="AA21" s="48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8">
        <v>1</v>
      </c>
      <c r="AQ21" s="46"/>
      <c r="AR21" s="46"/>
      <c r="AS21" s="46"/>
      <c r="AT21" s="46"/>
      <c r="AU21" s="46"/>
      <c r="AV21" s="46"/>
      <c r="AW21" s="48">
        <v>1</v>
      </c>
      <c r="AX21" s="46"/>
      <c r="AY21" s="46"/>
      <c r="AZ21" s="46"/>
      <c r="BA21" s="46"/>
      <c r="BB21" s="46"/>
      <c r="BC21" s="46"/>
      <c r="BD21" s="46"/>
      <c r="BE21" s="46"/>
      <c r="BF21" s="46"/>
      <c r="BG21" s="46">
        <v>1</v>
      </c>
      <c r="BH21" s="46"/>
      <c r="BI21" s="46"/>
      <c r="BJ21" s="46">
        <v>1</v>
      </c>
      <c r="BK21" s="46"/>
      <c r="BL21" s="46"/>
      <c r="BM21" s="46"/>
      <c r="BN21" s="46"/>
      <c r="BO21" s="46"/>
      <c r="BP21" s="62">
        <f t="shared" si="8"/>
        <v>2</v>
      </c>
      <c r="BQ21" s="62">
        <f t="shared" si="9"/>
        <v>3</v>
      </c>
      <c r="BR21" s="62">
        <f t="shared" si="3"/>
        <v>2</v>
      </c>
      <c r="BS21" s="63">
        <f t="shared" si="4"/>
        <v>7</v>
      </c>
    </row>
    <row r="22" spans="1:71" x14ac:dyDescent="0.4">
      <c r="A22" s="36" t="s">
        <v>19</v>
      </c>
      <c r="B22" s="249" t="s">
        <v>42</v>
      </c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1"/>
    </row>
    <row r="23" spans="1:71" ht="12.75" customHeight="1" x14ac:dyDescent="0.4">
      <c r="A23" s="36" t="s">
        <v>72</v>
      </c>
      <c r="B23" s="249" t="s">
        <v>215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1"/>
    </row>
    <row r="24" spans="1:71" x14ac:dyDescent="0.4">
      <c r="A24" s="37" t="s">
        <v>10</v>
      </c>
      <c r="B24" s="42" t="s">
        <v>81</v>
      </c>
      <c r="C24" s="56"/>
      <c r="D24" s="45"/>
      <c r="E24" s="48">
        <v>1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8">
        <v>1</v>
      </c>
      <c r="R24" s="46"/>
      <c r="S24" s="46"/>
      <c r="T24" s="46"/>
      <c r="U24" s="46"/>
      <c r="V24" s="46"/>
      <c r="W24" s="46"/>
      <c r="X24" s="46"/>
      <c r="Y24" s="46"/>
      <c r="Z24" s="48">
        <v>1</v>
      </c>
      <c r="AA24" s="48">
        <v>1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48">
        <v>1</v>
      </c>
      <c r="AS24" s="55"/>
      <c r="AT24" s="55"/>
      <c r="AU24" s="55"/>
      <c r="AV24" s="44">
        <v>1</v>
      </c>
      <c r="AW24" s="48">
        <v>1</v>
      </c>
      <c r="AX24" s="55"/>
      <c r="AY24" s="55"/>
      <c r="AZ24" s="55"/>
      <c r="BA24" s="55"/>
      <c r="BB24" s="55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8">
        <v>1</v>
      </c>
      <c r="BO24" s="48"/>
      <c r="BP24" s="62">
        <f t="shared" ref="BP24:BP45" si="10">SUM(C24:W24)</f>
        <v>2</v>
      </c>
      <c r="BQ24" s="62">
        <f t="shared" ref="BQ24:BQ45" si="11">SUM(X24:BF24)</f>
        <v>5</v>
      </c>
      <c r="BR24" s="62">
        <f t="shared" si="3"/>
        <v>1</v>
      </c>
      <c r="BS24" s="63">
        <f t="shared" si="4"/>
        <v>8</v>
      </c>
    </row>
    <row r="25" spans="1:71" x14ac:dyDescent="0.4">
      <c r="A25" s="300" t="s">
        <v>9</v>
      </c>
      <c r="B25" s="88" t="s">
        <v>216</v>
      </c>
      <c r="C25" s="56"/>
      <c r="D25" s="45"/>
      <c r="E25" s="46"/>
      <c r="F25" s="48">
        <v>1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55"/>
      <c r="AB25" s="48">
        <v>1</v>
      </c>
      <c r="AC25" s="48">
        <v>1</v>
      </c>
      <c r="AD25" s="48">
        <v>1</v>
      </c>
      <c r="AE25" s="48">
        <v>1</v>
      </c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191">
        <v>1</v>
      </c>
      <c r="AT25" s="55"/>
      <c r="AU25" s="55"/>
      <c r="AV25" s="55"/>
      <c r="AW25" s="55"/>
      <c r="AX25" s="55"/>
      <c r="AY25" s="55"/>
      <c r="AZ25" s="55"/>
      <c r="BA25" s="55"/>
      <c r="BB25" s="55"/>
      <c r="BC25" s="46"/>
      <c r="BD25" s="46"/>
      <c r="BE25" s="46"/>
      <c r="BF25" s="46"/>
      <c r="BG25" s="46"/>
      <c r="BH25" s="48">
        <v>1</v>
      </c>
      <c r="BI25" s="46"/>
      <c r="BJ25" s="46"/>
      <c r="BK25" s="46"/>
      <c r="BL25" s="46"/>
      <c r="BM25" s="46"/>
      <c r="BN25" s="48">
        <v>1</v>
      </c>
      <c r="BO25" s="48"/>
      <c r="BP25" s="62">
        <f t="shared" si="10"/>
        <v>1</v>
      </c>
      <c r="BQ25" s="62">
        <f t="shared" si="11"/>
        <v>5</v>
      </c>
      <c r="BR25" s="62">
        <f t="shared" si="3"/>
        <v>2</v>
      </c>
      <c r="BS25" s="63">
        <f t="shared" si="4"/>
        <v>8</v>
      </c>
    </row>
    <row r="26" spans="1:71" x14ac:dyDescent="0.4">
      <c r="A26" s="37" t="s">
        <v>8</v>
      </c>
      <c r="B26" s="88" t="s">
        <v>82</v>
      </c>
      <c r="C26" s="56"/>
      <c r="D26" s="45"/>
      <c r="E26" s="46"/>
      <c r="F26" s="48">
        <v>1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55"/>
      <c r="AB26" s="48">
        <v>1</v>
      </c>
      <c r="AC26" s="48">
        <v>1</v>
      </c>
      <c r="AD26" s="55"/>
      <c r="AE26" s="48">
        <v>1</v>
      </c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46"/>
      <c r="BD26" s="46"/>
      <c r="BE26" s="46"/>
      <c r="BF26" s="46"/>
      <c r="BG26" s="46"/>
      <c r="BH26" s="48">
        <v>1</v>
      </c>
      <c r="BI26" s="46"/>
      <c r="BJ26" s="46"/>
      <c r="BK26" s="46"/>
      <c r="BL26" s="46"/>
      <c r="BM26" s="46"/>
      <c r="BN26" s="48">
        <v>1</v>
      </c>
      <c r="BO26" s="48"/>
      <c r="BP26" s="62">
        <f t="shared" si="10"/>
        <v>1</v>
      </c>
      <c r="BQ26" s="62">
        <f t="shared" si="11"/>
        <v>3</v>
      </c>
      <c r="BR26" s="62">
        <f t="shared" si="3"/>
        <v>2</v>
      </c>
      <c r="BS26" s="63">
        <f t="shared" si="4"/>
        <v>6</v>
      </c>
    </row>
    <row r="27" spans="1:71" x14ac:dyDescent="0.4">
      <c r="A27" s="37" t="s">
        <v>7</v>
      </c>
      <c r="B27" s="88" t="s">
        <v>116</v>
      </c>
      <c r="C27" s="56"/>
      <c r="D27" s="45"/>
      <c r="E27" s="46"/>
      <c r="F27" s="46"/>
      <c r="G27" s="46"/>
      <c r="H27" s="46"/>
      <c r="I27" s="48">
        <v>1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55"/>
      <c r="AB27" s="55"/>
      <c r="AC27" s="55"/>
      <c r="AD27" s="55"/>
      <c r="AE27" s="55"/>
      <c r="AF27" s="55"/>
      <c r="AG27" s="48">
        <v>1</v>
      </c>
      <c r="AH27" s="55"/>
      <c r="AI27" s="55"/>
      <c r="AJ27" s="55"/>
      <c r="AK27" s="55"/>
      <c r="AL27" s="48">
        <v>1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46"/>
      <c r="BD27" s="46"/>
      <c r="BE27" s="46"/>
      <c r="BF27" s="46"/>
      <c r="BG27" s="46"/>
      <c r="BH27" s="46"/>
      <c r="BI27" s="46"/>
      <c r="BJ27" s="46">
        <v>1</v>
      </c>
      <c r="BK27" s="46"/>
      <c r="BL27" s="46"/>
      <c r="BM27" s="46"/>
      <c r="BN27" s="46"/>
      <c r="BO27" s="46"/>
      <c r="BP27" s="62">
        <f t="shared" si="10"/>
        <v>1</v>
      </c>
      <c r="BQ27" s="62">
        <f t="shared" si="11"/>
        <v>2</v>
      </c>
      <c r="BR27" s="62">
        <f t="shared" si="3"/>
        <v>1</v>
      </c>
      <c r="BS27" s="63">
        <f t="shared" si="4"/>
        <v>4</v>
      </c>
    </row>
    <row r="28" spans="1:71" x14ac:dyDescent="0.4">
      <c r="A28" s="37" t="s">
        <v>6</v>
      </c>
      <c r="B28" s="42" t="s">
        <v>117</v>
      </c>
      <c r="C28" s="56"/>
      <c r="D28" s="45"/>
      <c r="E28" s="46"/>
      <c r="F28" s="46"/>
      <c r="G28" s="46"/>
      <c r="H28" s="48">
        <v>1</v>
      </c>
      <c r="I28" s="48">
        <v>1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8">
        <v>1</v>
      </c>
      <c r="V28" s="46"/>
      <c r="W28" s="46"/>
      <c r="X28" s="46"/>
      <c r="Y28" s="46"/>
      <c r="Z28" s="46"/>
      <c r="AA28" s="55"/>
      <c r="AB28" s="55"/>
      <c r="AC28" s="55"/>
      <c r="AD28" s="55"/>
      <c r="AE28" s="55"/>
      <c r="AF28" s="55"/>
      <c r="AG28" s="48">
        <v>1</v>
      </c>
      <c r="AH28" s="55"/>
      <c r="AI28" s="55"/>
      <c r="AJ28" s="55"/>
      <c r="AK28" s="55"/>
      <c r="AL28" s="48">
        <v>1</v>
      </c>
      <c r="AM28" s="55"/>
      <c r="AN28" s="55"/>
      <c r="AO28" s="55"/>
      <c r="AP28" s="55"/>
      <c r="AQ28" s="55"/>
      <c r="AR28" s="55"/>
      <c r="AS28" s="55"/>
      <c r="AT28" s="55"/>
      <c r="AU28" s="55"/>
      <c r="AV28" s="48">
        <v>1</v>
      </c>
      <c r="AW28" s="55"/>
      <c r="AX28" s="55"/>
      <c r="AY28" s="55"/>
      <c r="AZ28" s="55"/>
      <c r="BA28" s="55"/>
      <c r="BB28" s="55"/>
      <c r="BC28" s="46"/>
      <c r="BD28" s="46"/>
      <c r="BE28" s="46"/>
      <c r="BF28" s="46"/>
      <c r="BG28" s="46"/>
      <c r="BH28" s="46"/>
      <c r="BI28" s="46">
        <v>1</v>
      </c>
      <c r="BJ28" s="46">
        <v>1</v>
      </c>
      <c r="BK28" s="46"/>
      <c r="BL28" s="46"/>
      <c r="BM28" s="46"/>
      <c r="BN28" s="46"/>
      <c r="BO28" s="46"/>
      <c r="BP28" s="62">
        <f t="shared" si="10"/>
        <v>3</v>
      </c>
      <c r="BQ28" s="62">
        <f t="shared" si="11"/>
        <v>3</v>
      </c>
      <c r="BR28" s="62">
        <f t="shared" si="3"/>
        <v>2</v>
      </c>
      <c r="BS28" s="63">
        <f t="shared" si="4"/>
        <v>8</v>
      </c>
    </row>
    <row r="29" spans="1:71" ht="12.75" customHeight="1" x14ac:dyDescent="0.4">
      <c r="A29" s="37" t="s">
        <v>5</v>
      </c>
      <c r="B29" s="79" t="s">
        <v>94</v>
      </c>
      <c r="C29" s="56"/>
      <c r="D29" s="45"/>
      <c r="E29" s="46"/>
      <c r="F29" s="46"/>
      <c r="G29" s="46"/>
      <c r="H29" s="48">
        <v>1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8">
        <v>1</v>
      </c>
      <c r="V29" s="46"/>
      <c r="W29" s="46"/>
      <c r="X29" s="46"/>
      <c r="Y29" s="46"/>
      <c r="Z29" s="46"/>
      <c r="AA29" s="55"/>
      <c r="AB29" s="55"/>
      <c r="AC29" s="55"/>
      <c r="AD29" s="55"/>
      <c r="AE29" s="48">
        <v>1</v>
      </c>
      <c r="AF29" s="55"/>
      <c r="AG29" s="55"/>
      <c r="AH29" s="55"/>
      <c r="AI29" s="55"/>
      <c r="AJ29" s="48">
        <v>1</v>
      </c>
      <c r="AK29" s="55"/>
      <c r="AL29" s="55"/>
      <c r="AM29" s="55"/>
      <c r="AN29" s="55"/>
      <c r="AO29" s="55"/>
      <c r="AP29" s="55"/>
      <c r="AQ29" s="48">
        <v>1</v>
      </c>
      <c r="AR29" s="55"/>
      <c r="AS29" s="55"/>
      <c r="AT29" s="55"/>
      <c r="AU29" s="55"/>
      <c r="AV29" s="48">
        <v>1</v>
      </c>
      <c r="AW29" s="55"/>
      <c r="AX29" s="55"/>
      <c r="AY29" s="55"/>
      <c r="AZ29" s="55"/>
      <c r="BA29" s="55"/>
      <c r="BB29" s="55"/>
      <c r="BC29" s="46"/>
      <c r="BD29" s="46"/>
      <c r="BE29" s="46"/>
      <c r="BF29" s="46"/>
      <c r="BG29" s="46"/>
      <c r="BH29" s="46"/>
      <c r="BI29" s="46">
        <v>1</v>
      </c>
      <c r="BJ29" s="46">
        <v>1</v>
      </c>
      <c r="BK29" s="46"/>
      <c r="BL29" s="46"/>
      <c r="BM29" s="46"/>
      <c r="BN29" s="46"/>
      <c r="BO29" s="46"/>
      <c r="BP29" s="62">
        <f t="shared" si="10"/>
        <v>2</v>
      </c>
      <c r="BQ29" s="62">
        <f t="shared" si="11"/>
        <v>4</v>
      </c>
      <c r="BR29" s="62">
        <f t="shared" si="3"/>
        <v>2</v>
      </c>
      <c r="BS29" s="63">
        <f t="shared" si="4"/>
        <v>8</v>
      </c>
    </row>
    <row r="30" spans="1:71" x14ac:dyDescent="0.4">
      <c r="A30" s="37" t="s">
        <v>20</v>
      </c>
      <c r="B30" s="42" t="s">
        <v>286</v>
      </c>
      <c r="C30" s="56"/>
      <c r="D30" s="45"/>
      <c r="E30" s="46"/>
      <c r="F30" s="46"/>
      <c r="G30" s="46"/>
      <c r="H30" s="48">
        <v>1</v>
      </c>
      <c r="I30" s="46"/>
      <c r="J30" s="46"/>
      <c r="K30" s="46"/>
      <c r="L30" s="46"/>
      <c r="M30" s="46"/>
      <c r="N30" s="46"/>
      <c r="O30" s="46"/>
      <c r="P30" s="48">
        <v>1</v>
      </c>
      <c r="Q30" s="46"/>
      <c r="R30" s="46"/>
      <c r="S30" s="46"/>
      <c r="T30" s="46"/>
      <c r="U30" s="46"/>
      <c r="V30" s="48">
        <v>1</v>
      </c>
      <c r="W30" s="48">
        <v>1</v>
      </c>
      <c r="X30" s="46"/>
      <c r="Y30" s="46"/>
      <c r="Z30" s="48">
        <v>1</v>
      </c>
      <c r="AA30" s="55"/>
      <c r="AB30" s="55"/>
      <c r="AC30" s="55"/>
      <c r="AD30" s="55"/>
      <c r="AE30" s="48">
        <v>1</v>
      </c>
      <c r="AF30" s="55"/>
      <c r="AG30" s="55"/>
      <c r="AH30" s="55"/>
      <c r="AI30" s="55"/>
      <c r="AJ30" s="55"/>
      <c r="AK30" s="55"/>
      <c r="AL30" s="48">
        <v>1</v>
      </c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48">
        <v>1</v>
      </c>
      <c r="BC30" s="48">
        <v>1</v>
      </c>
      <c r="BD30" s="48"/>
      <c r="BE30" s="48"/>
      <c r="BF30" s="48"/>
      <c r="BG30" s="48">
        <v>1</v>
      </c>
      <c r="BH30" s="46"/>
      <c r="BI30" s="46"/>
      <c r="BJ30" s="46"/>
      <c r="BK30" s="46"/>
      <c r="BL30" s="46"/>
      <c r="BM30" s="46"/>
      <c r="BN30" s="46"/>
      <c r="BO30" s="46"/>
      <c r="BP30" s="62">
        <f t="shared" si="10"/>
        <v>4</v>
      </c>
      <c r="BQ30" s="62">
        <f t="shared" si="11"/>
        <v>5</v>
      </c>
      <c r="BR30" s="62">
        <f t="shared" si="3"/>
        <v>1</v>
      </c>
      <c r="BS30" s="63">
        <f t="shared" si="4"/>
        <v>10</v>
      </c>
    </row>
    <row r="31" spans="1:71" x14ac:dyDescent="0.4">
      <c r="A31" s="37" t="s">
        <v>21</v>
      </c>
      <c r="B31" s="38" t="s">
        <v>111</v>
      </c>
      <c r="C31" s="50">
        <v>1</v>
      </c>
      <c r="D31" s="60">
        <v>1</v>
      </c>
      <c r="E31" s="46"/>
      <c r="F31" s="46"/>
      <c r="G31" s="48">
        <v>1</v>
      </c>
      <c r="H31" s="48"/>
      <c r="I31" s="48"/>
      <c r="J31" s="46"/>
      <c r="K31" s="46"/>
      <c r="L31" s="48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>
        <v>1</v>
      </c>
      <c r="Y31" s="46">
        <v>1</v>
      </c>
      <c r="Z31" s="46"/>
      <c r="AA31" s="55"/>
      <c r="AB31" s="48"/>
      <c r="AC31" s="48"/>
      <c r="AD31" s="48"/>
      <c r="AE31" s="48">
        <v>1</v>
      </c>
      <c r="AF31" s="48"/>
      <c r="AG31" s="55">
        <v>1</v>
      </c>
      <c r="AH31" s="55"/>
      <c r="AI31" s="55"/>
      <c r="AJ31" s="55"/>
      <c r="AK31" s="55"/>
      <c r="AL31" s="48"/>
      <c r="AM31" s="55"/>
      <c r="AN31" s="55"/>
      <c r="AO31" s="55"/>
      <c r="AP31" s="55"/>
      <c r="AQ31" s="55"/>
      <c r="AR31" s="55"/>
      <c r="AS31" s="55"/>
      <c r="AT31" s="55"/>
      <c r="AU31" s="55"/>
      <c r="AV31" s="48"/>
      <c r="AW31" s="55"/>
      <c r="AX31" s="55"/>
      <c r="AY31" s="55"/>
      <c r="AZ31" s="55"/>
      <c r="BA31" s="55"/>
      <c r="BB31" s="55"/>
      <c r="BC31" s="46"/>
      <c r="BD31" s="46"/>
      <c r="BE31" s="46"/>
      <c r="BF31" s="46"/>
      <c r="BG31" s="46">
        <v>1</v>
      </c>
      <c r="BH31" s="46"/>
      <c r="BI31" s="46"/>
      <c r="BJ31" s="46">
        <v>1</v>
      </c>
      <c r="BK31" s="46"/>
      <c r="BL31" s="46"/>
      <c r="BM31" s="46"/>
      <c r="BN31" s="46"/>
      <c r="BO31" s="46"/>
      <c r="BP31" s="62">
        <f t="shared" si="10"/>
        <v>3</v>
      </c>
      <c r="BQ31" s="62">
        <f t="shared" si="11"/>
        <v>4</v>
      </c>
      <c r="BR31" s="62">
        <f t="shared" si="3"/>
        <v>2</v>
      </c>
      <c r="BS31" s="63">
        <f t="shared" si="4"/>
        <v>9</v>
      </c>
    </row>
    <row r="32" spans="1:71" x14ac:dyDescent="0.4">
      <c r="A32" s="37" t="s">
        <v>22</v>
      </c>
      <c r="B32" s="42" t="s">
        <v>83</v>
      </c>
      <c r="C32" s="56"/>
      <c r="D32" s="45"/>
      <c r="E32" s="46"/>
      <c r="F32" s="46"/>
      <c r="G32" s="48">
        <v>1</v>
      </c>
      <c r="H32" s="48">
        <v>1</v>
      </c>
      <c r="I32" s="48">
        <v>1</v>
      </c>
      <c r="J32" s="46"/>
      <c r="K32" s="46"/>
      <c r="L32" s="48">
        <v>1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55"/>
      <c r="AB32" s="55"/>
      <c r="AC32" s="55"/>
      <c r="AD32" s="48">
        <v>1</v>
      </c>
      <c r="AE32" s="48">
        <v>1</v>
      </c>
      <c r="AF32" s="48">
        <v>1</v>
      </c>
      <c r="AG32" s="55"/>
      <c r="AH32" s="55"/>
      <c r="AI32" s="55"/>
      <c r="AJ32" s="55"/>
      <c r="AK32" s="55"/>
      <c r="AL32" s="48">
        <v>1</v>
      </c>
      <c r="AM32" s="55"/>
      <c r="AN32" s="55"/>
      <c r="AO32" s="55"/>
      <c r="AP32" s="55"/>
      <c r="AQ32" s="55"/>
      <c r="AR32" s="55"/>
      <c r="AS32" s="55"/>
      <c r="AT32" s="55"/>
      <c r="AU32" s="55"/>
      <c r="AV32" s="48">
        <v>1</v>
      </c>
      <c r="AW32" s="55"/>
      <c r="AX32" s="55"/>
      <c r="AY32" s="55"/>
      <c r="AZ32" s="55"/>
      <c r="BA32" s="55"/>
      <c r="BB32" s="55"/>
      <c r="BC32" s="46"/>
      <c r="BD32" s="46"/>
      <c r="BE32" s="46"/>
      <c r="BF32" s="46"/>
      <c r="BG32" s="46"/>
      <c r="BH32" s="46"/>
      <c r="BI32" s="48">
        <v>1</v>
      </c>
      <c r="BJ32" s="46"/>
      <c r="BK32" s="46"/>
      <c r="BL32" s="46"/>
      <c r="BM32" s="46"/>
      <c r="BN32" s="46"/>
      <c r="BO32" s="46"/>
      <c r="BP32" s="62">
        <f t="shared" si="10"/>
        <v>4</v>
      </c>
      <c r="BQ32" s="62">
        <f t="shared" si="11"/>
        <v>5</v>
      </c>
      <c r="BR32" s="62">
        <f t="shared" si="3"/>
        <v>1</v>
      </c>
      <c r="BS32" s="63">
        <f t="shared" si="4"/>
        <v>10</v>
      </c>
    </row>
    <row r="33" spans="1:71" x14ac:dyDescent="0.4">
      <c r="A33" s="37" t="s">
        <v>23</v>
      </c>
      <c r="B33" s="42" t="s">
        <v>84</v>
      </c>
      <c r="C33" s="56"/>
      <c r="D33" s="45"/>
      <c r="E33" s="46"/>
      <c r="F33" s="46"/>
      <c r="G33" s="46"/>
      <c r="H33" s="46"/>
      <c r="I33" s="46"/>
      <c r="J33" s="46"/>
      <c r="K33" s="46"/>
      <c r="L33" s="48">
        <v>1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8">
        <v>1</v>
      </c>
      <c r="Z33" s="46"/>
      <c r="AA33" s="48">
        <v>1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48">
        <v>1</v>
      </c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48">
        <v>1</v>
      </c>
      <c r="AX33" s="55"/>
      <c r="AY33" s="55"/>
      <c r="AZ33" s="55"/>
      <c r="BA33" s="55"/>
      <c r="BB33" s="55"/>
      <c r="BC33" s="46"/>
      <c r="BD33" s="46"/>
      <c r="BE33" s="46"/>
      <c r="BF33" s="46"/>
      <c r="BG33" s="46"/>
      <c r="BH33" s="46"/>
      <c r="BI33" s="46">
        <v>1</v>
      </c>
      <c r="BJ33" s="46">
        <v>1</v>
      </c>
      <c r="BK33" s="46"/>
      <c r="BL33" s="46"/>
      <c r="BM33" s="46"/>
      <c r="BN33" s="46"/>
      <c r="BO33" s="46"/>
      <c r="BP33" s="62">
        <f t="shared" si="10"/>
        <v>1</v>
      </c>
      <c r="BQ33" s="62">
        <f t="shared" si="11"/>
        <v>4</v>
      </c>
      <c r="BR33" s="62">
        <f t="shared" si="3"/>
        <v>2</v>
      </c>
      <c r="BS33" s="63">
        <f t="shared" si="4"/>
        <v>7</v>
      </c>
    </row>
    <row r="34" spans="1:71" x14ac:dyDescent="0.4">
      <c r="A34" s="37" t="s">
        <v>24</v>
      </c>
      <c r="B34" s="42" t="s">
        <v>287</v>
      </c>
      <c r="C34" s="56"/>
      <c r="D34" s="45"/>
      <c r="E34" s="46"/>
      <c r="F34" s="46"/>
      <c r="G34" s="46"/>
      <c r="H34" s="46"/>
      <c r="I34" s="46"/>
      <c r="J34" s="46"/>
      <c r="K34" s="46"/>
      <c r="L34" s="48">
        <v>1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8">
        <v>1</v>
      </c>
      <c r="Z34" s="46"/>
      <c r="AA34" s="48">
        <v>1</v>
      </c>
      <c r="AB34" s="55"/>
      <c r="AC34" s="55"/>
      <c r="AD34" s="55"/>
      <c r="AE34" s="55"/>
      <c r="AF34" s="55"/>
      <c r="AG34" s="55"/>
      <c r="AH34" s="55"/>
      <c r="AI34" s="55"/>
      <c r="AJ34" s="48">
        <v>1</v>
      </c>
      <c r="AK34" s="48">
        <v>1</v>
      </c>
      <c r="AL34" s="55"/>
      <c r="AM34" s="55"/>
      <c r="AN34" s="55"/>
      <c r="AO34" s="55"/>
      <c r="AP34" s="55"/>
      <c r="AQ34" s="48">
        <v>1</v>
      </c>
      <c r="AR34" s="55"/>
      <c r="AS34" s="55"/>
      <c r="AT34" s="55"/>
      <c r="AU34" s="48">
        <v>1</v>
      </c>
      <c r="AV34" s="55"/>
      <c r="AW34" s="55"/>
      <c r="AX34" s="55"/>
      <c r="AY34" s="55"/>
      <c r="AZ34" s="55"/>
      <c r="BA34" s="55"/>
      <c r="BB34" s="55"/>
      <c r="BC34" s="46"/>
      <c r="BD34" s="46"/>
      <c r="BE34" s="46"/>
      <c r="BF34" s="46"/>
      <c r="BG34" s="46"/>
      <c r="BH34" s="46"/>
      <c r="BI34" s="46"/>
      <c r="BJ34" s="48">
        <v>1</v>
      </c>
      <c r="BK34" s="46"/>
      <c r="BL34" s="46"/>
      <c r="BM34" s="46"/>
      <c r="BN34" s="46"/>
      <c r="BO34" s="46"/>
      <c r="BP34" s="62">
        <f t="shared" si="10"/>
        <v>1</v>
      </c>
      <c r="BQ34" s="62">
        <f t="shared" si="11"/>
        <v>6</v>
      </c>
      <c r="BR34" s="62">
        <f t="shared" si="3"/>
        <v>1</v>
      </c>
      <c r="BS34" s="63">
        <f t="shared" si="4"/>
        <v>8</v>
      </c>
    </row>
    <row r="35" spans="1:71" x14ac:dyDescent="0.4">
      <c r="A35" s="37" t="s">
        <v>25</v>
      </c>
      <c r="B35" s="42" t="s">
        <v>85</v>
      </c>
      <c r="C35" s="56"/>
      <c r="D35" s="45"/>
      <c r="E35" s="46"/>
      <c r="F35" s="46"/>
      <c r="G35" s="46"/>
      <c r="H35" s="48"/>
      <c r="I35" s="46"/>
      <c r="J35" s="48">
        <v>1</v>
      </c>
      <c r="K35" s="46"/>
      <c r="L35" s="46"/>
      <c r="M35" s="46"/>
      <c r="N35" s="46"/>
      <c r="O35" s="46"/>
      <c r="P35" s="46"/>
      <c r="Q35" s="46"/>
      <c r="R35" s="46"/>
      <c r="S35" s="46"/>
      <c r="T35" s="48">
        <v>1</v>
      </c>
      <c r="U35" s="46"/>
      <c r="V35" s="46"/>
      <c r="W35" s="46"/>
      <c r="X35" s="46"/>
      <c r="Y35" s="46"/>
      <c r="Z35" s="46"/>
      <c r="AA35" s="48"/>
      <c r="AB35" s="55"/>
      <c r="AC35" s="55"/>
      <c r="AD35" s="55"/>
      <c r="AE35" s="55"/>
      <c r="AF35" s="55"/>
      <c r="AG35" s="55"/>
      <c r="AH35" s="48">
        <v>1</v>
      </c>
      <c r="AI35" s="55"/>
      <c r="AJ35" s="55"/>
      <c r="AK35" s="55"/>
      <c r="AL35" s="55"/>
      <c r="AM35" s="55"/>
      <c r="AN35" s="48"/>
      <c r="AO35" s="55"/>
      <c r="AP35" s="55"/>
      <c r="AQ35" s="55"/>
      <c r="AR35" s="55"/>
      <c r="AS35" s="55"/>
      <c r="AT35" s="48">
        <v>1</v>
      </c>
      <c r="AU35" s="55"/>
      <c r="AV35" s="55"/>
      <c r="AW35" s="55"/>
      <c r="AX35" s="48"/>
      <c r="AY35" s="55"/>
      <c r="AZ35" s="55"/>
      <c r="BA35" s="55"/>
      <c r="BB35" s="55"/>
      <c r="BC35" s="46"/>
      <c r="BD35" s="46"/>
      <c r="BE35" s="46"/>
      <c r="BF35" s="46"/>
      <c r="BG35" s="46"/>
      <c r="BH35" s="46"/>
      <c r="BI35" s="46"/>
      <c r="BJ35" s="46">
        <v>1</v>
      </c>
      <c r="BK35" s="46"/>
      <c r="BL35" s="46"/>
      <c r="BM35" s="46"/>
      <c r="BN35" s="48"/>
      <c r="BO35" s="48"/>
      <c r="BP35" s="62">
        <f t="shared" si="10"/>
        <v>2</v>
      </c>
      <c r="BQ35" s="62">
        <f t="shared" si="11"/>
        <v>2</v>
      </c>
      <c r="BR35" s="62">
        <f t="shared" si="3"/>
        <v>1</v>
      </c>
      <c r="BS35" s="63">
        <f t="shared" si="4"/>
        <v>5</v>
      </c>
    </row>
    <row r="36" spans="1:71" x14ac:dyDescent="0.4">
      <c r="A36" s="37" t="s">
        <v>26</v>
      </c>
      <c r="B36" s="42" t="s">
        <v>86</v>
      </c>
      <c r="C36" s="56"/>
      <c r="D36" s="45"/>
      <c r="E36" s="46"/>
      <c r="F36" s="46"/>
      <c r="G36" s="46"/>
      <c r="H36" s="48"/>
      <c r="I36" s="46"/>
      <c r="J36" s="48">
        <v>1</v>
      </c>
      <c r="K36" s="46"/>
      <c r="L36" s="46"/>
      <c r="M36" s="46"/>
      <c r="N36" s="46"/>
      <c r="O36" s="46"/>
      <c r="P36" s="46"/>
      <c r="Q36" s="46"/>
      <c r="R36" s="46"/>
      <c r="S36" s="46"/>
      <c r="T36" s="48">
        <v>1</v>
      </c>
      <c r="U36" s="46"/>
      <c r="V36" s="46"/>
      <c r="W36" s="46"/>
      <c r="X36" s="46"/>
      <c r="Y36" s="46"/>
      <c r="Z36" s="46"/>
      <c r="AA36" s="55"/>
      <c r="AB36" s="55"/>
      <c r="AC36" s="55"/>
      <c r="AD36" s="55"/>
      <c r="AE36" s="55"/>
      <c r="AF36" s="55"/>
      <c r="AG36" s="55"/>
      <c r="AH36" s="48">
        <v>1</v>
      </c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48">
        <v>1</v>
      </c>
      <c r="AU36" s="55"/>
      <c r="AV36" s="55"/>
      <c r="AW36" s="55"/>
      <c r="AX36" s="48"/>
      <c r="AY36" s="55"/>
      <c r="AZ36" s="55"/>
      <c r="BA36" s="55"/>
      <c r="BB36" s="55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8">
        <v>1</v>
      </c>
      <c r="BO36" s="48"/>
      <c r="BP36" s="62">
        <f t="shared" si="10"/>
        <v>2</v>
      </c>
      <c r="BQ36" s="62">
        <f t="shared" si="11"/>
        <v>2</v>
      </c>
      <c r="BR36" s="62">
        <f t="shared" si="3"/>
        <v>1</v>
      </c>
      <c r="BS36" s="63">
        <f t="shared" si="4"/>
        <v>5</v>
      </c>
    </row>
    <row r="37" spans="1:71" x14ac:dyDescent="0.4">
      <c r="A37" s="37" t="s">
        <v>27</v>
      </c>
      <c r="B37" s="42" t="s">
        <v>124</v>
      </c>
      <c r="C37" s="56"/>
      <c r="D37" s="45"/>
      <c r="E37" s="46"/>
      <c r="F37" s="46"/>
      <c r="G37" s="46"/>
      <c r="H37" s="48"/>
      <c r="I37" s="46"/>
      <c r="J37" s="48">
        <v>1</v>
      </c>
      <c r="K37" s="46"/>
      <c r="L37" s="46"/>
      <c r="M37" s="46"/>
      <c r="N37" s="46"/>
      <c r="O37" s="46"/>
      <c r="P37" s="46"/>
      <c r="Q37" s="46"/>
      <c r="R37" s="46"/>
      <c r="S37" s="46"/>
      <c r="T37" s="48">
        <v>1</v>
      </c>
      <c r="U37" s="46"/>
      <c r="V37" s="46"/>
      <c r="W37" s="46"/>
      <c r="X37" s="46"/>
      <c r="Y37" s="46"/>
      <c r="Z37" s="46"/>
      <c r="AA37" s="55"/>
      <c r="AB37" s="55"/>
      <c r="AC37" s="55"/>
      <c r="AD37" s="55"/>
      <c r="AE37" s="55"/>
      <c r="AF37" s="55"/>
      <c r="AG37" s="55"/>
      <c r="AH37" s="48">
        <v>1</v>
      </c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48">
        <v>1</v>
      </c>
      <c r="AU37" s="55"/>
      <c r="AV37" s="55"/>
      <c r="AW37" s="55"/>
      <c r="AX37" s="48"/>
      <c r="AY37" s="55"/>
      <c r="AZ37" s="55"/>
      <c r="BA37" s="55"/>
      <c r="BB37" s="55"/>
      <c r="BC37" s="46"/>
      <c r="BD37" s="46"/>
      <c r="BE37" s="46"/>
      <c r="BF37" s="46"/>
      <c r="BG37" s="46"/>
      <c r="BH37" s="46"/>
      <c r="BI37" s="46">
        <v>1</v>
      </c>
      <c r="BJ37" s="46">
        <v>1</v>
      </c>
      <c r="BK37" s="46"/>
      <c r="BL37" s="46"/>
      <c r="BM37" s="46"/>
      <c r="BN37" s="48"/>
      <c r="BO37" s="48"/>
      <c r="BP37" s="62">
        <f t="shared" si="10"/>
        <v>2</v>
      </c>
      <c r="BQ37" s="62">
        <f t="shared" si="11"/>
        <v>2</v>
      </c>
      <c r="BR37" s="62">
        <f t="shared" si="3"/>
        <v>2</v>
      </c>
      <c r="BS37" s="63">
        <f t="shared" si="4"/>
        <v>6</v>
      </c>
    </row>
    <row r="38" spans="1:71" x14ac:dyDescent="0.4">
      <c r="A38" s="37" t="s">
        <v>28</v>
      </c>
      <c r="B38" s="42" t="s">
        <v>87</v>
      </c>
      <c r="C38" s="56"/>
      <c r="D38" s="45"/>
      <c r="E38" s="46"/>
      <c r="F38" s="46"/>
      <c r="G38" s="46"/>
      <c r="H38" s="48"/>
      <c r="I38" s="46"/>
      <c r="J38" s="48">
        <v>1</v>
      </c>
      <c r="K38" s="46"/>
      <c r="L38" s="46"/>
      <c r="M38" s="46"/>
      <c r="N38" s="46"/>
      <c r="O38" s="46"/>
      <c r="P38" s="46"/>
      <c r="Q38" s="46"/>
      <c r="R38" s="46"/>
      <c r="S38" s="46"/>
      <c r="T38" s="48">
        <v>1</v>
      </c>
      <c r="U38" s="46"/>
      <c r="V38" s="46"/>
      <c r="W38" s="46"/>
      <c r="X38" s="46"/>
      <c r="Y38" s="46"/>
      <c r="Z38" s="46"/>
      <c r="AA38" s="55"/>
      <c r="AB38" s="55"/>
      <c r="AC38" s="55"/>
      <c r="AD38" s="55"/>
      <c r="AE38" s="55"/>
      <c r="AF38" s="55"/>
      <c r="AG38" s="55"/>
      <c r="AH38" s="48">
        <v>1</v>
      </c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48">
        <v>1</v>
      </c>
      <c r="AU38" s="55"/>
      <c r="AV38" s="55"/>
      <c r="AW38" s="55"/>
      <c r="AX38" s="55"/>
      <c r="AY38" s="55"/>
      <c r="AZ38" s="55"/>
      <c r="BA38" s="55"/>
      <c r="BB38" s="55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8">
        <v>1</v>
      </c>
      <c r="BO38" s="48"/>
      <c r="BP38" s="62">
        <f t="shared" si="10"/>
        <v>2</v>
      </c>
      <c r="BQ38" s="62">
        <f t="shared" si="11"/>
        <v>2</v>
      </c>
      <c r="BR38" s="62">
        <f t="shared" si="3"/>
        <v>1</v>
      </c>
      <c r="BS38" s="63">
        <f t="shared" si="4"/>
        <v>5</v>
      </c>
    </row>
    <row r="39" spans="1:71" x14ac:dyDescent="0.4">
      <c r="A39" s="37" t="s">
        <v>66</v>
      </c>
      <c r="B39" s="42" t="s">
        <v>88</v>
      </c>
      <c r="C39" s="56"/>
      <c r="D39" s="45"/>
      <c r="E39" s="46"/>
      <c r="F39" s="46"/>
      <c r="G39" s="46"/>
      <c r="H39" s="48"/>
      <c r="I39" s="46"/>
      <c r="J39" s="48">
        <v>1</v>
      </c>
      <c r="K39" s="46"/>
      <c r="L39" s="46"/>
      <c r="M39" s="46"/>
      <c r="N39" s="46"/>
      <c r="O39" s="46"/>
      <c r="P39" s="46"/>
      <c r="Q39" s="46"/>
      <c r="R39" s="46"/>
      <c r="S39" s="46"/>
      <c r="T39" s="48">
        <v>1</v>
      </c>
      <c r="U39" s="46"/>
      <c r="V39" s="46"/>
      <c r="W39" s="46"/>
      <c r="X39" s="46"/>
      <c r="Y39" s="46"/>
      <c r="Z39" s="46"/>
      <c r="AA39" s="55"/>
      <c r="AB39" s="55"/>
      <c r="AC39" s="55"/>
      <c r="AD39" s="55"/>
      <c r="AE39" s="55"/>
      <c r="AF39" s="55"/>
      <c r="AG39" s="55"/>
      <c r="AH39" s="48">
        <v>1</v>
      </c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48">
        <v>1</v>
      </c>
      <c r="AU39" s="55"/>
      <c r="AV39" s="55"/>
      <c r="AW39" s="55"/>
      <c r="AX39" s="55"/>
      <c r="AY39" s="55"/>
      <c r="AZ39" s="55"/>
      <c r="BA39" s="55"/>
      <c r="BB39" s="55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8">
        <v>1</v>
      </c>
      <c r="BO39" s="48"/>
      <c r="BP39" s="62">
        <f t="shared" si="10"/>
        <v>2</v>
      </c>
      <c r="BQ39" s="62">
        <f t="shared" si="11"/>
        <v>2</v>
      </c>
      <c r="BR39" s="62">
        <f t="shared" si="3"/>
        <v>1</v>
      </c>
      <c r="BS39" s="63">
        <f t="shared" si="4"/>
        <v>5</v>
      </c>
    </row>
    <row r="40" spans="1:71" x14ac:dyDescent="0.4">
      <c r="A40" s="37" t="s">
        <v>74</v>
      </c>
      <c r="B40" s="42" t="s">
        <v>89</v>
      </c>
      <c r="C40" s="56"/>
      <c r="D40" s="45"/>
      <c r="E40" s="46"/>
      <c r="F40" s="46"/>
      <c r="G40" s="46"/>
      <c r="H40" s="46"/>
      <c r="I40" s="46"/>
      <c r="J40" s="46"/>
      <c r="K40" s="46"/>
      <c r="L40" s="46"/>
      <c r="M40" s="48"/>
      <c r="N40" s="48">
        <v>1</v>
      </c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8">
        <v>1</v>
      </c>
      <c r="AA40" s="48">
        <v>1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48">
        <v>1</v>
      </c>
      <c r="AN40" s="55"/>
      <c r="AO40" s="48">
        <v>1</v>
      </c>
      <c r="AP40" s="55"/>
      <c r="AQ40" s="55"/>
      <c r="AR40" s="55"/>
      <c r="AS40" s="55"/>
      <c r="AT40" s="55"/>
      <c r="AU40" s="55"/>
      <c r="AV40" s="55"/>
      <c r="AW40" s="55"/>
      <c r="AX40" s="44"/>
      <c r="AY40" s="55"/>
      <c r="AZ40" s="55"/>
      <c r="BA40" s="55"/>
      <c r="BB40" s="55"/>
      <c r="BC40" s="46"/>
      <c r="BD40" s="46"/>
      <c r="BE40" s="46"/>
      <c r="BF40" s="46"/>
      <c r="BG40" s="46"/>
      <c r="BH40" s="46"/>
      <c r="BI40" s="46"/>
      <c r="BJ40" s="46">
        <v>1</v>
      </c>
      <c r="BK40" s="46"/>
      <c r="BL40" s="46"/>
      <c r="BM40" s="46"/>
      <c r="BN40" s="46"/>
      <c r="BO40" s="46"/>
      <c r="BP40" s="62">
        <f t="shared" si="10"/>
        <v>1</v>
      </c>
      <c r="BQ40" s="62">
        <f t="shared" si="11"/>
        <v>4</v>
      </c>
      <c r="BR40" s="62">
        <f t="shared" si="3"/>
        <v>1</v>
      </c>
      <c r="BS40" s="63">
        <f t="shared" si="4"/>
        <v>6</v>
      </c>
    </row>
    <row r="41" spans="1:71" x14ac:dyDescent="0.4">
      <c r="A41" s="37" t="s">
        <v>75</v>
      </c>
      <c r="B41" s="42" t="s">
        <v>90</v>
      </c>
      <c r="C41" s="56"/>
      <c r="D41" s="45"/>
      <c r="E41" s="46"/>
      <c r="F41" s="46"/>
      <c r="G41" s="46"/>
      <c r="H41" s="46"/>
      <c r="I41" s="46"/>
      <c r="J41" s="46"/>
      <c r="K41" s="46"/>
      <c r="L41" s="46"/>
      <c r="M41" s="48">
        <v>1</v>
      </c>
      <c r="N41" s="48">
        <v>1</v>
      </c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55"/>
      <c r="AB41" s="55"/>
      <c r="AC41" s="55"/>
      <c r="AD41" s="55"/>
      <c r="AE41" s="48">
        <v>1</v>
      </c>
      <c r="AF41" s="55"/>
      <c r="AG41" s="55"/>
      <c r="AH41" s="55"/>
      <c r="AI41" s="55"/>
      <c r="AJ41" s="55"/>
      <c r="AK41" s="55"/>
      <c r="AL41" s="55"/>
      <c r="AM41" s="48">
        <v>1</v>
      </c>
      <c r="AN41" s="55"/>
      <c r="AO41" s="48">
        <v>1</v>
      </c>
      <c r="AP41" s="55"/>
      <c r="AQ41" s="55"/>
      <c r="AR41" s="55"/>
      <c r="AS41" s="55"/>
      <c r="AT41" s="55"/>
      <c r="AU41" s="55"/>
      <c r="AV41" s="55"/>
      <c r="AW41" s="55"/>
      <c r="AX41" s="48">
        <v>1</v>
      </c>
      <c r="AY41" s="55"/>
      <c r="AZ41" s="55"/>
      <c r="BA41" s="55"/>
      <c r="BB41" s="55"/>
      <c r="BC41" s="46"/>
      <c r="BD41" s="46"/>
      <c r="BE41" s="46"/>
      <c r="BF41" s="46"/>
      <c r="BG41" s="46"/>
      <c r="BH41" s="46"/>
      <c r="BI41" s="46"/>
      <c r="BJ41" s="46">
        <v>1</v>
      </c>
      <c r="BK41" s="46"/>
      <c r="BL41" s="46"/>
      <c r="BM41" s="46"/>
      <c r="BN41" s="46"/>
      <c r="BO41" s="46"/>
      <c r="BP41" s="62">
        <f t="shared" si="10"/>
        <v>2</v>
      </c>
      <c r="BQ41" s="62">
        <f t="shared" si="11"/>
        <v>4</v>
      </c>
      <c r="BR41" s="62">
        <f t="shared" si="3"/>
        <v>1</v>
      </c>
      <c r="BS41" s="63">
        <f t="shared" si="4"/>
        <v>7</v>
      </c>
    </row>
    <row r="42" spans="1:71" x14ac:dyDescent="0.4">
      <c r="A42" s="37" t="s">
        <v>76</v>
      </c>
      <c r="B42" s="42" t="s">
        <v>91</v>
      </c>
      <c r="C42" s="56"/>
      <c r="D42" s="45"/>
      <c r="E42" s="46"/>
      <c r="F42" s="46"/>
      <c r="G42" s="46"/>
      <c r="H42" s="46"/>
      <c r="I42" s="46"/>
      <c r="J42" s="46"/>
      <c r="K42" s="46"/>
      <c r="L42" s="46"/>
      <c r="M42" s="48">
        <v>1</v>
      </c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55"/>
      <c r="AB42" s="55"/>
      <c r="AC42" s="55"/>
      <c r="AD42" s="55"/>
      <c r="AE42" s="48">
        <v>1</v>
      </c>
      <c r="AF42" s="55"/>
      <c r="AG42" s="55"/>
      <c r="AH42" s="55"/>
      <c r="AI42" s="55"/>
      <c r="AJ42" s="55"/>
      <c r="AK42" s="55"/>
      <c r="AL42" s="55"/>
      <c r="AM42" s="48">
        <v>1</v>
      </c>
      <c r="AN42" s="55"/>
      <c r="AO42" s="55"/>
      <c r="AP42" s="55"/>
      <c r="AQ42" s="55"/>
      <c r="AR42" s="55"/>
      <c r="AS42" s="55"/>
      <c r="AT42" s="48">
        <v>1</v>
      </c>
      <c r="AU42" s="55"/>
      <c r="AV42" s="55"/>
      <c r="AW42" s="55"/>
      <c r="AX42" s="48">
        <v>1</v>
      </c>
      <c r="AY42" s="55"/>
      <c r="AZ42" s="48">
        <v>1</v>
      </c>
      <c r="BA42" s="55"/>
      <c r="BB42" s="55"/>
      <c r="BC42" s="46"/>
      <c r="BD42" s="46"/>
      <c r="BE42" s="46"/>
      <c r="BF42" s="46"/>
      <c r="BG42" s="46"/>
      <c r="BH42" s="46"/>
      <c r="BI42" s="46"/>
      <c r="BJ42" s="46"/>
      <c r="BK42" s="48">
        <v>1</v>
      </c>
      <c r="BL42" s="46"/>
      <c r="BM42" s="46"/>
      <c r="BN42" s="46"/>
      <c r="BO42" s="46"/>
      <c r="BP42" s="62">
        <f t="shared" si="10"/>
        <v>1</v>
      </c>
      <c r="BQ42" s="62">
        <f t="shared" si="11"/>
        <v>5</v>
      </c>
      <c r="BR42" s="62">
        <f t="shared" si="3"/>
        <v>1</v>
      </c>
      <c r="BS42" s="63">
        <f t="shared" si="4"/>
        <v>7</v>
      </c>
    </row>
    <row r="43" spans="1:71" x14ac:dyDescent="0.4">
      <c r="A43" s="37" t="s">
        <v>77</v>
      </c>
      <c r="B43" s="42" t="s">
        <v>217</v>
      </c>
      <c r="C43" s="56"/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8">
        <v>1</v>
      </c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8"/>
      <c r="AB43" s="48"/>
      <c r="AC43" s="44">
        <v>1</v>
      </c>
      <c r="AD43" s="44">
        <v>1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48">
        <v>1</v>
      </c>
      <c r="AR43" s="55"/>
      <c r="AS43" s="55"/>
      <c r="AT43" s="55"/>
      <c r="AU43" s="48">
        <v>1</v>
      </c>
      <c r="AV43" s="55"/>
      <c r="AW43" s="48">
        <v>1</v>
      </c>
      <c r="AX43" s="55"/>
      <c r="AY43" s="55"/>
      <c r="AZ43" s="55"/>
      <c r="BA43" s="55"/>
      <c r="BB43" s="48">
        <v>1</v>
      </c>
      <c r="BC43" s="48">
        <v>1</v>
      </c>
      <c r="BD43" s="48"/>
      <c r="BE43" s="48"/>
      <c r="BF43" s="48"/>
      <c r="BG43" s="46"/>
      <c r="BH43" s="46"/>
      <c r="BI43" s="48">
        <v>1</v>
      </c>
      <c r="BJ43" s="46">
        <v>1</v>
      </c>
      <c r="BK43" s="46"/>
      <c r="BL43" s="46"/>
      <c r="BM43" s="46"/>
      <c r="BN43" s="46">
        <v>1</v>
      </c>
      <c r="BO43" s="46"/>
      <c r="BP43" s="62">
        <f t="shared" si="10"/>
        <v>1</v>
      </c>
      <c r="BQ43" s="62">
        <f t="shared" si="11"/>
        <v>7</v>
      </c>
      <c r="BR43" s="62">
        <f t="shared" si="3"/>
        <v>3</v>
      </c>
      <c r="BS43" s="63">
        <f t="shared" si="4"/>
        <v>11</v>
      </c>
    </row>
    <row r="44" spans="1:71" ht="12.75" customHeight="1" x14ac:dyDescent="0.4">
      <c r="A44" s="37" t="s">
        <v>78</v>
      </c>
      <c r="B44" s="301" t="s">
        <v>311</v>
      </c>
      <c r="C44" s="56"/>
      <c r="D44" s="4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8">
        <v>1</v>
      </c>
      <c r="V44" s="46"/>
      <c r="W44" s="46"/>
      <c r="X44" s="46"/>
      <c r="Y44" s="46"/>
      <c r="Z44" s="46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48">
        <v>1</v>
      </c>
      <c r="AW44" s="48">
        <v>1</v>
      </c>
      <c r="AX44" s="55"/>
      <c r="AY44" s="55"/>
      <c r="AZ44" s="55"/>
      <c r="BA44" s="55"/>
      <c r="BB44" s="55"/>
      <c r="BC44" s="46"/>
      <c r="BD44" s="46"/>
      <c r="BE44" s="46"/>
      <c r="BF44" s="46"/>
      <c r="BG44" s="46"/>
      <c r="BH44" s="46"/>
      <c r="BI44" s="46"/>
      <c r="BJ44" s="46">
        <v>1</v>
      </c>
      <c r="BK44" s="46"/>
      <c r="BL44" s="46"/>
      <c r="BM44" s="46"/>
      <c r="BN44" s="46"/>
      <c r="BO44" s="46"/>
      <c r="BP44" s="62">
        <f t="shared" si="10"/>
        <v>1</v>
      </c>
      <c r="BQ44" s="62">
        <f t="shared" si="11"/>
        <v>2</v>
      </c>
      <c r="BR44" s="62">
        <f t="shared" si="3"/>
        <v>1</v>
      </c>
      <c r="BS44" s="63">
        <f t="shared" si="4"/>
        <v>4</v>
      </c>
    </row>
    <row r="45" spans="1:71" ht="12.75" customHeight="1" x14ac:dyDescent="0.4">
      <c r="A45" s="37" t="s">
        <v>264</v>
      </c>
      <c r="B45" s="85" t="s">
        <v>137</v>
      </c>
      <c r="C45" s="56"/>
      <c r="D45" s="45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8"/>
      <c r="S45" s="46"/>
      <c r="T45" s="46"/>
      <c r="U45" s="46"/>
      <c r="V45" s="46">
        <v>1</v>
      </c>
      <c r="W45" s="46"/>
      <c r="X45" s="50"/>
      <c r="Y45" s="50"/>
      <c r="Z45" s="50"/>
      <c r="AA45" s="84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8"/>
      <c r="AT45" s="49"/>
      <c r="AU45" s="49"/>
      <c r="AV45" s="49"/>
      <c r="AW45" s="48"/>
      <c r="AX45" s="49"/>
      <c r="AY45" s="49"/>
      <c r="AZ45" s="49"/>
      <c r="BA45" s="49">
        <v>1</v>
      </c>
      <c r="BB45" s="49"/>
      <c r="BC45" s="46"/>
      <c r="BD45" s="50">
        <v>1</v>
      </c>
      <c r="BE45" s="50"/>
      <c r="BF45" s="50">
        <v>1</v>
      </c>
      <c r="BG45" s="46">
        <v>1</v>
      </c>
      <c r="BH45" s="48"/>
      <c r="BI45" s="48"/>
      <c r="BJ45" s="46"/>
      <c r="BK45" s="46"/>
      <c r="BL45" s="46"/>
      <c r="BM45" s="48"/>
      <c r="BN45" s="48"/>
      <c r="BO45" s="48"/>
      <c r="BP45" s="62">
        <f t="shared" si="10"/>
        <v>1</v>
      </c>
      <c r="BQ45" s="62">
        <f t="shared" si="11"/>
        <v>3</v>
      </c>
      <c r="BR45" s="62">
        <f t="shared" si="3"/>
        <v>1</v>
      </c>
      <c r="BS45" s="63">
        <f t="shared" si="4"/>
        <v>5</v>
      </c>
    </row>
    <row r="46" spans="1:71" ht="12.75" customHeight="1" x14ac:dyDescent="0.4">
      <c r="A46" s="37" t="s">
        <v>263</v>
      </c>
      <c r="B46" s="42" t="s">
        <v>143</v>
      </c>
      <c r="C46" s="54"/>
      <c r="D46" s="4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46"/>
      <c r="BD46" s="48">
        <v>1</v>
      </c>
      <c r="BE46" s="48"/>
      <c r="BF46" s="48"/>
      <c r="BG46" s="46"/>
      <c r="BH46" s="46"/>
      <c r="BI46" s="46"/>
      <c r="BJ46" s="46"/>
      <c r="BK46" s="46"/>
      <c r="BL46" s="46"/>
      <c r="BM46" s="46"/>
      <c r="BN46" s="46"/>
      <c r="BO46" s="46"/>
      <c r="BP46" s="62">
        <f>SUM(C46:W46)</f>
        <v>0</v>
      </c>
      <c r="BQ46" s="62">
        <f>SUM(X46:BF46)</f>
        <v>1</v>
      </c>
      <c r="BR46" s="62">
        <f>SUM(BG46:BO46)</f>
        <v>0</v>
      </c>
      <c r="BS46" s="63">
        <f>SUM(BP46:BR46)</f>
        <v>1</v>
      </c>
    </row>
    <row r="47" spans="1:71" ht="20.100000000000001" x14ac:dyDescent="0.4">
      <c r="A47" s="39" t="s">
        <v>265</v>
      </c>
      <c r="B47" s="42" t="s">
        <v>142</v>
      </c>
      <c r="C47" s="46"/>
      <c r="D47" s="45"/>
      <c r="E47" s="46"/>
      <c r="F47" s="46"/>
      <c r="G47" s="46">
        <v>1</v>
      </c>
      <c r="H47" s="46"/>
      <c r="I47" s="46"/>
      <c r="J47" s="46">
        <v>1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8"/>
      <c r="Y47" s="48"/>
      <c r="Z47" s="48"/>
      <c r="AA47" s="48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>
        <v>1</v>
      </c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>
        <v>1</v>
      </c>
      <c r="BC47" s="46"/>
      <c r="BD47" s="48"/>
      <c r="BE47" s="48"/>
      <c r="BF47" s="48">
        <v>1</v>
      </c>
      <c r="BG47" s="46"/>
      <c r="BH47" s="46"/>
      <c r="BI47" s="46">
        <v>1</v>
      </c>
      <c r="BJ47" s="46"/>
      <c r="BK47" s="46"/>
      <c r="BL47" s="46"/>
      <c r="BM47" s="46"/>
      <c r="BN47" s="46"/>
      <c r="BO47" s="46"/>
      <c r="BP47" s="62">
        <f>SUM(C47:W47)</f>
        <v>2</v>
      </c>
      <c r="BQ47" s="62">
        <f>SUM(X47:BF47)</f>
        <v>3</v>
      </c>
      <c r="BR47" s="62">
        <f>SUM(BG47:BO47)</f>
        <v>1</v>
      </c>
      <c r="BS47" s="63">
        <f>SUM(BP47:BR47)</f>
        <v>6</v>
      </c>
    </row>
    <row r="48" spans="1:71" ht="12.75" customHeight="1" x14ac:dyDescent="0.4">
      <c r="A48" s="36" t="s">
        <v>79</v>
      </c>
      <c r="B48" s="249" t="s">
        <v>218</v>
      </c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0"/>
      <c r="BQ48" s="250"/>
      <c r="BR48" s="250"/>
      <c r="BS48" s="251"/>
    </row>
    <row r="49" spans="1:71" x14ac:dyDescent="0.4">
      <c r="A49" s="37" t="s">
        <v>10</v>
      </c>
      <c r="B49" s="42" t="s">
        <v>118</v>
      </c>
      <c r="C49" s="56"/>
      <c r="D49" s="45"/>
      <c r="E49" s="46"/>
      <c r="F49" s="46"/>
      <c r="G49" s="46"/>
      <c r="H49" s="46"/>
      <c r="I49" s="46"/>
      <c r="J49" s="46"/>
      <c r="K49" s="48">
        <v>1</v>
      </c>
      <c r="L49" s="48">
        <v>1</v>
      </c>
      <c r="M49" s="46"/>
      <c r="N49" s="46"/>
      <c r="O49" s="46"/>
      <c r="P49" s="46"/>
      <c r="Q49" s="46"/>
      <c r="R49" s="46"/>
      <c r="S49" s="46"/>
      <c r="T49" s="48">
        <v>1</v>
      </c>
      <c r="U49" s="46"/>
      <c r="V49" s="46"/>
      <c r="W49" s="46"/>
      <c r="X49" s="46"/>
      <c r="Y49" s="46"/>
      <c r="Z49" s="46"/>
      <c r="AA49" s="55"/>
      <c r="AB49" s="55"/>
      <c r="AC49" s="48">
        <v>1</v>
      </c>
      <c r="AD49" s="55"/>
      <c r="AE49" s="55"/>
      <c r="AF49" s="55"/>
      <c r="AG49" s="55"/>
      <c r="AH49" s="55"/>
      <c r="AI49" s="48">
        <v>1</v>
      </c>
      <c r="AJ49" s="48">
        <v>1</v>
      </c>
      <c r="AK49" s="55"/>
      <c r="AL49" s="55"/>
      <c r="AM49" s="55"/>
      <c r="AN49" s="48"/>
      <c r="AO49" s="55"/>
      <c r="AP49" s="55"/>
      <c r="AQ49" s="55"/>
      <c r="AR49" s="55"/>
      <c r="AS49" s="55"/>
      <c r="AT49" s="48">
        <v>1</v>
      </c>
      <c r="AU49" s="55"/>
      <c r="AV49" s="55"/>
      <c r="AW49" s="48">
        <v>1</v>
      </c>
      <c r="AX49" s="55"/>
      <c r="AY49" s="55"/>
      <c r="AZ49" s="55"/>
      <c r="BA49" s="55"/>
      <c r="BB49" s="48">
        <v>1</v>
      </c>
      <c r="BC49" s="46"/>
      <c r="BD49" s="46"/>
      <c r="BE49" s="46"/>
      <c r="BF49" s="46"/>
      <c r="BG49" s="46"/>
      <c r="BH49" s="46"/>
      <c r="BI49" s="46"/>
      <c r="BJ49" s="48">
        <v>1</v>
      </c>
      <c r="BK49" s="46"/>
      <c r="BL49" s="46"/>
      <c r="BM49" s="48">
        <v>1</v>
      </c>
      <c r="BN49" s="48">
        <v>1</v>
      </c>
      <c r="BO49" s="48"/>
      <c r="BP49" s="62">
        <f t="shared" ref="BP49:BP58" si="12">SUM(C49:W49)</f>
        <v>3</v>
      </c>
      <c r="BQ49" s="62">
        <f t="shared" ref="BQ49:BQ58" si="13">SUM(X49:BF49)</f>
        <v>6</v>
      </c>
      <c r="BR49" s="62">
        <f t="shared" si="3"/>
        <v>3</v>
      </c>
      <c r="BS49" s="63">
        <f t="shared" si="4"/>
        <v>12</v>
      </c>
    </row>
    <row r="50" spans="1:71" x14ac:dyDescent="0.4">
      <c r="A50" s="37" t="s">
        <v>9</v>
      </c>
      <c r="B50" s="38" t="s">
        <v>119</v>
      </c>
      <c r="C50" s="56"/>
      <c r="D50" s="45"/>
      <c r="E50" s="46"/>
      <c r="F50" s="46"/>
      <c r="G50" s="46">
        <v>1</v>
      </c>
      <c r="H50" s="46"/>
      <c r="I50" s="46"/>
      <c r="J50" s="46"/>
      <c r="K50" s="48">
        <v>1</v>
      </c>
      <c r="L50" s="48"/>
      <c r="M50" s="46"/>
      <c r="N50" s="46"/>
      <c r="O50" s="46"/>
      <c r="P50" s="46"/>
      <c r="Q50" s="46"/>
      <c r="R50" s="46"/>
      <c r="S50" s="46"/>
      <c r="T50" s="48"/>
      <c r="U50" s="46">
        <v>1</v>
      </c>
      <c r="V50" s="46"/>
      <c r="W50" s="46"/>
      <c r="X50" s="46"/>
      <c r="Y50" s="46"/>
      <c r="Z50" s="46"/>
      <c r="AA50" s="55"/>
      <c r="AB50" s="55"/>
      <c r="AC50" s="55"/>
      <c r="AD50" s="55"/>
      <c r="AE50" s="55"/>
      <c r="AF50" s="55"/>
      <c r="AG50" s="44">
        <v>1</v>
      </c>
      <c r="AH50" s="44">
        <v>1</v>
      </c>
      <c r="AI50" s="48">
        <v>1</v>
      </c>
      <c r="AJ50" s="55"/>
      <c r="AK50" s="55"/>
      <c r="AL50" s="55"/>
      <c r="AM50" s="55"/>
      <c r="AN50" s="44">
        <v>1</v>
      </c>
      <c r="AO50" s="55"/>
      <c r="AP50" s="55"/>
      <c r="AQ50" s="55"/>
      <c r="AR50" s="55"/>
      <c r="AS50" s="55"/>
      <c r="AT50" s="48"/>
      <c r="AU50" s="55"/>
      <c r="AV50" s="44">
        <v>1</v>
      </c>
      <c r="AW50" s="48"/>
      <c r="AX50" s="44">
        <v>1</v>
      </c>
      <c r="AY50" s="44"/>
      <c r="AZ50" s="44">
        <v>1</v>
      </c>
      <c r="BA50" s="55"/>
      <c r="BB50" s="48"/>
      <c r="BC50" s="46"/>
      <c r="BD50" s="46"/>
      <c r="BE50" s="46"/>
      <c r="BF50" s="46"/>
      <c r="BG50" s="46"/>
      <c r="BH50" s="46"/>
      <c r="BI50" s="46">
        <v>1</v>
      </c>
      <c r="BJ50" s="48">
        <v>1</v>
      </c>
      <c r="BK50" s="46"/>
      <c r="BL50" s="46"/>
      <c r="BM50" s="48"/>
      <c r="BN50" s="48"/>
      <c r="BO50" s="48"/>
      <c r="BP50" s="62">
        <f t="shared" si="12"/>
        <v>3</v>
      </c>
      <c r="BQ50" s="62">
        <f t="shared" si="13"/>
        <v>7</v>
      </c>
      <c r="BR50" s="62">
        <f t="shared" si="3"/>
        <v>2</v>
      </c>
      <c r="BS50" s="63">
        <f t="shared" si="4"/>
        <v>12</v>
      </c>
    </row>
    <row r="51" spans="1:71" x14ac:dyDescent="0.4">
      <c r="A51" s="37" t="s">
        <v>8</v>
      </c>
      <c r="B51" s="42" t="s">
        <v>97</v>
      </c>
      <c r="C51" s="56"/>
      <c r="D51" s="45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8">
        <v>1</v>
      </c>
      <c r="T51" s="46"/>
      <c r="U51" s="46"/>
      <c r="V51" s="46"/>
      <c r="W51" s="46"/>
      <c r="X51" s="46"/>
      <c r="Y51" s="46"/>
      <c r="Z51" s="46"/>
      <c r="AA51" s="55"/>
      <c r="AB51" s="55"/>
      <c r="AC51" s="55"/>
      <c r="AD51" s="55"/>
      <c r="AE51" s="55"/>
      <c r="AF51" s="55"/>
      <c r="AG51" s="55"/>
      <c r="AH51" s="55"/>
      <c r="AI51" s="48">
        <v>1</v>
      </c>
      <c r="AJ51" s="48">
        <v>1</v>
      </c>
      <c r="AK51" s="55"/>
      <c r="AL51" s="55"/>
      <c r="AM51" s="55"/>
      <c r="AN51" s="44">
        <v>1</v>
      </c>
      <c r="AO51" s="55"/>
      <c r="AP51" s="55"/>
      <c r="AQ51" s="55"/>
      <c r="AR51" s="55"/>
      <c r="AS51" s="55"/>
      <c r="AT51" s="48">
        <v>1</v>
      </c>
      <c r="AU51" s="48">
        <v>1</v>
      </c>
      <c r="AV51" s="55"/>
      <c r="AW51" s="48">
        <v>1</v>
      </c>
      <c r="AX51" s="48">
        <v>1</v>
      </c>
      <c r="AY51" s="48">
        <v>1</v>
      </c>
      <c r="AZ51" s="55"/>
      <c r="BA51" s="55"/>
      <c r="BB51" s="48">
        <v>1</v>
      </c>
      <c r="BC51" s="46"/>
      <c r="BD51" s="46"/>
      <c r="BE51" s="46"/>
      <c r="BF51" s="46"/>
      <c r="BG51" s="46"/>
      <c r="BH51" s="46"/>
      <c r="BI51" s="46"/>
      <c r="BJ51" s="46"/>
      <c r="BK51" s="46"/>
      <c r="BL51" s="48">
        <v>1</v>
      </c>
      <c r="BM51" s="48">
        <v>1</v>
      </c>
      <c r="BN51" s="46"/>
      <c r="BO51" s="46"/>
      <c r="BP51" s="62">
        <f t="shared" si="12"/>
        <v>1</v>
      </c>
      <c r="BQ51" s="62">
        <f t="shared" si="13"/>
        <v>9</v>
      </c>
      <c r="BR51" s="62">
        <f t="shared" si="3"/>
        <v>2</v>
      </c>
      <c r="BS51" s="63">
        <f t="shared" si="4"/>
        <v>12</v>
      </c>
    </row>
    <row r="52" spans="1:71" x14ac:dyDescent="0.4">
      <c r="A52" s="37" t="s">
        <v>7</v>
      </c>
      <c r="B52" s="42" t="s">
        <v>92</v>
      </c>
      <c r="C52" s="56"/>
      <c r="D52" s="45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8"/>
      <c r="T52" s="48">
        <v>1</v>
      </c>
      <c r="U52" s="46"/>
      <c r="V52" s="46"/>
      <c r="W52" s="46"/>
      <c r="X52" s="46"/>
      <c r="Y52" s="46"/>
      <c r="Z52" s="46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48">
        <v>1</v>
      </c>
      <c r="AU52" s="55"/>
      <c r="AV52" s="55"/>
      <c r="AW52" s="48">
        <v>1</v>
      </c>
      <c r="AX52" s="55"/>
      <c r="AY52" s="55"/>
      <c r="AZ52" s="55"/>
      <c r="BA52" s="55"/>
      <c r="BB52" s="55"/>
      <c r="BC52" s="46"/>
      <c r="BD52" s="46"/>
      <c r="BE52" s="46"/>
      <c r="BF52" s="46"/>
      <c r="BG52" s="46"/>
      <c r="BH52" s="46"/>
      <c r="BI52" s="46"/>
      <c r="BJ52" s="48">
        <v>1</v>
      </c>
      <c r="BK52" s="46"/>
      <c r="BL52" s="46"/>
      <c r="BM52" s="48">
        <v>1</v>
      </c>
      <c r="BN52" s="46"/>
      <c r="BO52" s="46"/>
      <c r="BP52" s="62">
        <f t="shared" si="12"/>
        <v>1</v>
      </c>
      <c r="BQ52" s="62">
        <f t="shared" si="13"/>
        <v>2</v>
      </c>
      <c r="BR52" s="62">
        <f t="shared" si="3"/>
        <v>2</v>
      </c>
      <c r="BS52" s="63">
        <f t="shared" si="4"/>
        <v>5</v>
      </c>
    </row>
    <row r="53" spans="1:71" x14ac:dyDescent="0.4">
      <c r="A53" s="37" t="s">
        <v>6</v>
      </c>
      <c r="B53" s="42" t="s">
        <v>219</v>
      </c>
      <c r="C53" s="56"/>
      <c r="D53" s="45"/>
      <c r="E53" s="46"/>
      <c r="F53" s="46"/>
      <c r="G53" s="46"/>
      <c r="H53" s="48">
        <v>1</v>
      </c>
      <c r="I53" s="48">
        <v>1</v>
      </c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8">
        <v>1</v>
      </c>
      <c r="U53" s="46"/>
      <c r="V53" s="46"/>
      <c r="W53" s="46"/>
      <c r="X53" s="46"/>
      <c r="Y53" s="46"/>
      <c r="Z53" s="46"/>
      <c r="AA53" s="55"/>
      <c r="AB53" s="55"/>
      <c r="AC53" s="55"/>
      <c r="AD53" s="55"/>
      <c r="AE53" s="48">
        <v>1</v>
      </c>
      <c r="AF53" s="48">
        <v>1</v>
      </c>
      <c r="AG53" s="55"/>
      <c r="AH53" s="55"/>
      <c r="AI53" s="55"/>
      <c r="AJ53" s="55"/>
      <c r="AK53" s="55"/>
      <c r="AL53" s="48">
        <v>1</v>
      </c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48">
        <v>1</v>
      </c>
      <c r="BC53" s="46"/>
      <c r="BD53" s="46"/>
      <c r="BE53" s="46"/>
      <c r="BF53" s="46"/>
      <c r="BG53" s="46"/>
      <c r="BH53" s="46"/>
      <c r="BI53" s="48">
        <v>1</v>
      </c>
      <c r="BJ53" s="46"/>
      <c r="BK53" s="46"/>
      <c r="BL53" s="46"/>
      <c r="BM53" s="48">
        <v>1</v>
      </c>
      <c r="BN53" s="46"/>
      <c r="BO53" s="46"/>
      <c r="BP53" s="62">
        <f t="shared" si="12"/>
        <v>3</v>
      </c>
      <c r="BQ53" s="62">
        <f t="shared" si="13"/>
        <v>4</v>
      </c>
      <c r="BR53" s="62">
        <f t="shared" si="3"/>
        <v>2</v>
      </c>
      <c r="BS53" s="63">
        <f t="shared" si="4"/>
        <v>9</v>
      </c>
    </row>
    <row r="54" spans="1:71" x14ac:dyDescent="0.4">
      <c r="A54" s="37" t="s">
        <v>5</v>
      </c>
      <c r="B54" s="42" t="s">
        <v>220</v>
      </c>
      <c r="C54" s="56"/>
      <c r="D54" s="45"/>
      <c r="E54" s="46"/>
      <c r="F54" s="46"/>
      <c r="G54" s="46"/>
      <c r="H54" s="48">
        <v>1</v>
      </c>
      <c r="I54" s="48">
        <v>1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55"/>
      <c r="AB54" s="55"/>
      <c r="AC54" s="55"/>
      <c r="AD54" s="55"/>
      <c r="AE54" s="48">
        <v>1</v>
      </c>
      <c r="AF54" s="48">
        <v>1</v>
      </c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46"/>
      <c r="BD54" s="46"/>
      <c r="BE54" s="46"/>
      <c r="BF54" s="46"/>
      <c r="BG54" s="46"/>
      <c r="BH54" s="46"/>
      <c r="BI54" s="46"/>
      <c r="BJ54" s="46">
        <v>1</v>
      </c>
      <c r="BK54" s="46"/>
      <c r="BL54" s="46"/>
      <c r="BM54" s="46"/>
      <c r="BN54" s="46"/>
      <c r="BO54" s="46"/>
      <c r="BP54" s="62">
        <f t="shared" si="12"/>
        <v>2</v>
      </c>
      <c r="BQ54" s="62">
        <f t="shared" si="13"/>
        <v>2</v>
      </c>
      <c r="BR54" s="62">
        <f t="shared" si="3"/>
        <v>1</v>
      </c>
      <c r="BS54" s="63">
        <f t="shared" si="4"/>
        <v>5</v>
      </c>
    </row>
    <row r="55" spans="1:71" x14ac:dyDescent="0.4">
      <c r="A55" s="37" t="s">
        <v>20</v>
      </c>
      <c r="B55" s="79" t="s">
        <v>100</v>
      </c>
      <c r="C55" s="56"/>
      <c r="D55" s="45"/>
      <c r="E55" s="46"/>
      <c r="F55" s="46"/>
      <c r="G55" s="46"/>
      <c r="H55" s="48">
        <v>1</v>
      </c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55"/>
      <c r="AB55" s="55"/>
      <c r="AC55" s="55"/>
      <c r="AD55" s="55"/>
      <c r="AE55" s="48">
        <v>1</v>
      </c>
      <c r="AF55" s="48">
        <v>1</v>
      </c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46"/>
      <c r="BD55" s="46"/>
      <c r="BE55" s="46"/>
      <c r="BF55" s="46"/>
      <c r="BG55" s="46"/>
      <c r="BH55" s="46"/>
      <c r="BI55" s="46"/>
      <c r="BJ55" s="46">
        <v>1</v>
      </c>
      <c r="BK55" s="46"/>
      <c r="BL55" s="46"/>
      <c r="BM55" s="46"/>
      <c r="BN55" s="46"/>
      <c r="BO55" s="46"/>
      <c r="BP55" s="62">
        <f t="shared" si="12"/>
        <v>1</v>
      </c>
      <c r="BQ55" s="62">
        <f t="shared" si="13"/>
        <v>2</v>
      </c>
      <c r="BR55" s="62">
        <f t="shared" si="3"/>
        <v>1</v>
      </c>
      <c r="BS55" s="63">
        <f t="shared" si="4"/>
        <v>4</v>
      </c>
    </row>
    <row r="56" spans="1:71" x14ac:dyDescent="0.4">
      <c r="A56" s="37" t="s">
        <v>21</v>
      </c>
      <c r="B56" s="42" t="s">
        <v>221</v>
      </c>
      <c r="C56" s="56"/>
      <c r="D56" s="45"/>
      <c r="E56" s="46"/>
      <c r="F56" s="46"/>
      <c r="G56" s="46"/>
      <c r="H56" s="46"/>
      <c r="I56" s="46"/>
      <c r="J56" s="48">
        <v>1</v>
      </c>
      <c r="K56" s="46"/>
      <c r="L56" s="46"/>
      <c r="M56" s="46">
        <v>1</v>
      </c>
      <c r="N56" s="46"/>
      <c r="O56" s="46"/>
      <c r="P56" s="48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55"/>
      <c r="AB56" s="55"/>
      <c r="AC56" s="55"/>
      <c r="AD56" s="55"/>
      <c r="AE56" s="48"/>
      <c r="AF56" s="48"/>
      <c r="AG56" s="55"/>
      <c r="AH56" s="48">
        <v>1</v>
      </c>
      <c r="AI56" s="48">
        <v>1</v>
      </c>
      <c r="AJ56" s="55"/>
      <c r="AK56" s="55"/>
      <c r="AL56" s="55"/>
      <c r="AM56" s="55"/>
      <c r="AN56" s="44">
        <v>1</v>
      </c>
      <c r="AO56" s="55"/>
      <c r="AP56" s="55"/>
      <c r="AQ56" s="48">
        <v>1</v>
      </c>
      <c r="AR56" s="55"/>
      <c r="AS56" s="55"/>
      <c r="AT56" s="55"/>
      <c r="AU56" s="55"/>
      <c r="AV56" s="55"/>
      <c r="AW56" s="55"/>
      <c r="AX56" s="48">
        <v>1</v>
      </c>
      <c r="AY56" s="55"/>
      <c r="AZ56" s="55"/>
      <c r="BA56" s="55"/>
      <c r="BB56" s="48"/>
      <c r="BC56" s="46"/>
      <c r="BD56" s="46"/>
      <c r="BE56" s="46"/>
      <c r="BF56" s="46"/>
      <c r="BG56" s="46"/>
      <c r="BH56" s="46"/>
      <c r="BI56" s="46"/>
      <c r="BJ56" s="48">
        <v>1</v>
      </c>
      <c r="BK56" s="46"/>
      <c r="BL56" s="46"/>
      <c r="BM56" s="46"/>
      <c r="BN56" s="46"/>
      <c r="BO56" s="46"/>
      <c r="BP56" s="62">
        <f t="shared" si="12"/>
        <v>2</v>
      </c>
      <c r="BQ56" s="62">
        <f t="shared" si="13"/>
        <v>5</v>
      </c>
      <c r="BR56" s="62">
        <f t="shared" si="3"/>
        <v>1</v>
      </c>
      <c r="BS56" s="63">
        <f t="shared" si="4"/>
        <v>8</v>
      </c>
    </row>
    <row r="57" spans="1:71" x14ac:dyDescent="0.4">
      <c r="A57" s="37" t="s">
        <v>22</v>
      </c>
      <c r="B57" s="42" t="s">
        <v>285</v>
      </c>
      <c r="C57" s="56"/>
      <c r="D57" s="45"/>
      <c r="E57" s="46"/>
      <c r="F57" s="46"/>
      <c r="G57" s="46">
        <v>1</v>
      </c>
      <c r="H57" s="46"/>
      <c r="I57" s="46"/>
      <c r="J57" s="46"/>
      <c r="K57" s="48">
        <v>1</v>
      </c>
      <c r="L57" s="46"/>
      <c r="M57" s="46"/>
      <c r="N57" s="46"/>
      <c r="O57" s="46"/>
      <c r="P57" s="46"/>
      <c r="Q57" s="46"/>
      <c r="R57" s="46"/>
      <c r="S57" s="46"/>
      <c r="T57" s="46"/>
      <c r="U57" s="48">
        <v>1</v>
      </c>
      <c r="V57" s="46"/>
      <c r="W57" s="46"/>
      <c r="X57" s="46"/>
      <c r="Y57" s="46"/>
      <c r="Z57" s="46"/>
      <c r="AA57" s="55"/>
      <c r="AB57" s="55"/>
      <c r="AC57" s="55"/>
      <c r="AD57" s="55"/>
      <c r="AE57" s="55"/>
      <c r="AF57" s="55"/>
      <c r="AG57" s="48">
        <v>1</v>
      </c>
      <c r="AH57" s="48">
        <v>1</v>
      </c>
      <c r="AI57" s="48">
        <v>1</v>
      </c>
      <c r="AJ57" s="55"/>
      <c r="AK57" s="55"/>
      <c r="AL57" s="55"/>
      <c r="AM57" s="55"/>
      <c r="AN57" s="48">
        <v>1</v>
      </c>
      <c r="AO57" s="55"/>
      <c r="AP57" s="55"/>
      <c r="AQ57" s="48"/>
      <c r="AR57" s="55"/>
      <c r="AS57" s="55"/>
      <c r="AT57" s="55"/>
      <c r="AU57" s="55"/>
      <c r="AV57" s="48">
        <v>1</v>
      </c>
      <c r="AW57" s="55"/>
      <c r="AX57" s="44">
        <v>1</v>
      </c>
      <c r="AY57" s="44"/>
      <c r="AZ57" s="44">
        <v>1</v>
      </c>
      <c r="BA57" s="55"/>
      <c r="BB57" s="55"/>
      <c r="BC57" s="46"/>
      <c r="BD57" s="46"/>
      <c r="BE57" s="46"/>
      <c r="BF57" s="46"/>
      <c r="BG57" s="46"/>
      <c r="BH57" s="46"/>
      <c r="BI57" s="46">
        <v>1</v>
      </c>
      <c r="BJ57" s="46">
        <v>1</v>
      </c>
      <c r="BK57" s="46"/>
      <c r="BL57" s="46"/>
      <c r="BM57" s="46"/>
      <c r="BN57" s="46"/>
      <c r="BO57" s="46"/>
      <c r="BP57" s="62">
        <f t="shared" si="12"/>
        <v>3</v>
      </c>
      <c r="BQ57" s="62">
        <f t="shared" si="13"/>
        <v>7</v>
      </c>
      <c r="BR57" s="62">
        <f t="shared" si="3"/>
        <v>2</v>
      </c>
      <c r="BS57" s="63">
        <f t="shared" si="4"/>
        <v>12</v>
      </c>
    </row>
    <row r="58" spans="1:71" x14ac:dyDescent="0.4">
      <c r="A58" s="37" t="s">
        <v>23</v>
      </c>
      <c r="B58" s="42" t="s">
        <v>284</v>
      </c>
      <c r="C58" s="56"/>
      <c r="D58" s="45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8">
        <v>1</v>
      </c>
      <c r="T58" s="46"/>
      <c r="U58" s="46"/>
      <c r="V58" s="46"/>
      <c r="W58" s="46"/>
      <c r="X58" s="46"/>
      <c r="Y58" s="46"/>
      <c r="Z58" s="46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48">
        <v>1</v>
      </c>
      <c r="AV58" s="55"/>
      <c r="AW58" s="48">
        <v>1</v>
      </c>
      <c r="AX58" s="48">
        <v>1</v>
      </c>
      <c r="AY58" s="55"/>
      <c r="AZ58" s="55"/>
      <c r="BA58" s="55"/>
      <c r="BB58" s="48">
        <v>1</v>
      </c>
      <c r="BC58" s="46"/>
      <c r="BD58" s="46"/>
      <c r="BE58" s="46"/>
      <c r="BF58" s="46"/>
      <c r="BG58" s="46"/>
      <c r="BH58" s="46"/>
      <c r="BI58" s="46"/>
      <c r="BJ58" s="48">
        <v>1</v>
      </c>
      <c r="BK58" s="46"/>
      <c r="BL58" s="46"/>
      <c r="BM58" s="46"/>
      <c r="BN58" s="48">
        <v>1</v>
      </c>
      <c r="BO58" s="48"/>
      <c r="BP58" s="62">
        <f t="shared" si="12"/>
        <v>1</v>
      </c>
      <c r="BQ58" s="62">
        <f t="shared" si="13"/>
        <v>4</v>
      </c>
      <c r="BR58" s="62">
        <f t="shared" si="3"/>
        <v>2</v>
      </c>
      <c r="BS58" s="63">
        <f t="shared" si="4"/>
        <v>7</v>
      </c>
    </row>
    <row r="59" spans="1:71" x14ac:dyDescent="0.4">
      <c r="A59" s="36" t="s">
        <v>29</v>
      </c>
      <c r="B59" s="249" t="s">
        <v>93</v>
      </c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0"/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1"/>
    </row>
    <row r="60" spans="1:71" ht="12.75" customHeight="1" x14ac:dyDescent="0.4">
      <c r="A60" s="169" t="s">
        <v>62</v>
      </c>
      <c r="B60" s="243" t="s">
        <v>281</v>
      </c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44"/>
      <c r="BL60" s="244"/>
      <c r="BM60" s="244"/>
      <c r="BN60" s="244"/>
      <c r="BO60" s="244"/>
      <c r="BP60" s="244"/>
      <c r="BQ60" s="244"/>
      <c r="BR60" s="244"/>
      <c r="BS60" s="245"/>
    </row>
    <row r="61" spans="1:71" x14ac:dyDescent="0.4">
      <c r="A61" s="92" t="s">
        <v>10</v>
      </c>
      <c r="B61" s="301" t="s">
        <v>269</v>
      </c>
      <c r="C61" s="50"/>
      <c r="D61" s="45"/>
      <c r="E61" s="46"/>
      <c r="F61" s="46"/>
      <c r="G61" s="46"/>
      <c r="H61" s="48"/>
      <c r="I61" s="46"/>
      <c r="J61" s="48"/>
      <c r="K61" s="46"/>
      <c r="L61" s="46"/>
      <c r="M61" s="46">
        <v>1</v>
      </c>
      <c r="N61" s="46"/>
      <c r="O61" s="46"/>
      <c r="P61" s="46"/>
      <c r="Q61" s="46"/>
      <c r="R61" s="46"/>
      <c r="S61" s="46"/>
      <c r="T61" s="46">
        <v>1</v>
      </c>
      <c r="U61" s="46"/>
      <c r="V61" s="46"/>
      <c r="W61" s="46"/>
      <c r="X61" s="46"/>
      <c r="Y61" s="46"/>
      <c r="Z61" s="46"/>
      <c r="AA61" s="49"/>
      <c r="AB61" s="49"/>
      <c r="AC61" s="49"/>
      <c r="AD61" s="49"/>
      <c r="AE61" s="48">
        <v>1</v>
      </c>
      <c r="AF61" s="49"/>
      <c r="AG61" s="49"/>
      <c r="AH61" s="48"/>
      <c r="AI61" s="48">
        <v>1</v>
      </c>
      <c r="AJ61" s="49"/>
      <c r="AK61" s="49"/>
      <c r="AL61" s="44">
        <v>1</v>
      </c>
      <c r="AM61" s="44">
        <v>1</v>
      </c>
      <c r="AN61" s="44">
        <v>1</v>
      </c>
      <c r="AO61" s="44">
        <v>1</v>
      </c>
      <c r="AP61" s="49"/>
      <c r="AQ61" s="49"/>
      <c r="AR61" s="49"/>
      <c r="AS61" s="49"/>
      <c r="AT61" s="49"/>
      <c r="AU61" s="49"/>
      <c r="AV61" s="49"/>
      <c r="AW61" s="49"/>
      <c r="AX61" s="48"/>
      <c r="AY61" s="49"/>
      <c r="AZ61" s="49"/>
      <c r="BA61" s="49"/>
      <c r="BB61" s="44">
        <v>1</v>
      </c>
      <c r="BC61" s="46"/>
      <c r="BD61" s="46"/>
      <c r="BE61" s="46"/>
      <c r="BF61" s="46"/>
      <c r="BG61" s="46"/>
      <c r="BH61" s="46"/>
      <c r="BI61" s="46"/>
      <c r="BJ61" s="48"/>
      <c r="BK61" s="46">
        <v>1</v>
      </c>
      <c r="BL61" s="46"/>
      <c r="BM61" s="46"/>
      <c r="BN61" s="46"/>
      <c r="BO61" s="46"/>
      <c r="BP61" s="62">
        <f t="shared" ref="BP61:BP67" si="14">SUM(C61:W61)</f>
        <v>2</v>
      </c>
      <c r="BQ61" s="62">
        <f t="shared" ref="BQ61:BQ67" si="15">SUM(X61:BF61)</f>
        <v>7</v>
      </c>
      <c r="BR61" s="62">
        <f t="shared" si="3"/>
        <v>1</v>
      </c>
      <c r="BS61" s="63">
        <f t="shared" si="4"/>
        <v>10</v>
      </c>
    </row>
    <row r="62" spans="1:71" x14ac:dyDescent="0.4">
      <c r="A62" s="92" t="s">
        <v>9</v>
      </c>
      <c r="B62" s="302" t="s">
        <v>334</v>
      </c>
      <c r="C62" s="197"/>
      <c r="D62" s="193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5">
        <v>1</v>
      </c>
      <c r="T62" s="194">
        <v>1</v>
      </c>
      <c r="U62" s="194"/>
      <c r="V62" s="195"/>
      <c r="W62" s="195"/>
      <c r="X62" s="194"/>
      <c r="Y62" s="194"/>
      <c r="Z62" s="194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44">
        <v>1</v>
      </c>
      <c r="AW62" s="196"/>
      <c r="AX62" s="196"/>
      <c r="AY62" s="195">
        <v>1</v>
      </c>
      <c r="AZ62" s="196"/>
      <c r="BA62" s="44">
        <v>1</v>
      </c>
      <c r="BB62" s="196"/>
      <c r="BC62" s="194">
        <v>1</v>
      </c>
      <c r="BD62" s="194"/>
      <c r="BE62" s="194"/>
      <c r="BF62" s="194"/>
      <c r="BG62" s="194">
        <v>1</v>
      </c>
      <c r="BH62" s="194"/>
      <c r="BI62" s="194"/>
      <c r="BJ62" s="194">
        <v>1</v>
      </c>
      <c r="BK62" s="194"/>
      <c r="BL62" s="194"/>
      <c r="BM62" s="195"/>
      <c r="BN62" s="194"/>
      <c r="BO62" s="194"/>
      <c r="BP62" s="62">
        <f>SUM(C62:W62)</f>
        <v>2</v>
      </c>
      <c r="BQ62" s="62">
        <f>SUM(X62:BF62)</f>
        <v>4</v>
      </c>
      <c r="BR62" s="62">
        <f>SUM(BG62:BO62)</f>
        <v>2</v>
      </c>
      <c r="BS62" s="63">
        <f>SUM(BP62:BR62)</f>
        <v>8</v>
      </c>
    </row>
    <row r="63" spans="1:71" x14ac:dyDescent="0.4">
      <c r="A63" s="92" t="s">
        <v>8</v>
      </c>
      <c r="B63" s="301" t="s">
        <v>271</v>
      </c>
      <c r="C63" s="50"/>
      <c r="D63" s="45"/>
      <c r="E63" s="46"/>
      <c r="F63" s="46"/>
      <c r="G63" s="46">
        <v>1</v>
      </c>
      <c r="H63" s="46"/>
      <c r="I63" s="46"/>
      <c r="J63" s="46"/>
      <c r="K63" s="48">
        <v>1</v>
      </c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9"/>
      <c r="AB63" s="49"/>
      <c r="AC63" s="49"/>
      <c r="AD63" s="49"/>
      <c r="AE63" s="48"/>
      <c r="AF63" s="48"/>
      <c r="AG63" s="44">
        <v>1</v>
      </c>
      <c r="AH63" s="44">
        <v>1</v>
      </c>
      <c r="AI63" s="48">
        <v>1</v>
      </c>
      <c r="AJ63" s="49"/>
      <c r="AK63" s="49"/>
      <c r="AL63" s="48"/>
      <c r="AM63" s="49"/>
      <c r="AN63" s="44">
        <v>1</v>
      </c>
      <c r="AO63" s="49"/>
      <c r="AP63" s="49"/>
      <c r="AQ63" s="49"/>
      <c r="AR63" s="49"/>
      <c r="AS63" s="49"/>
      <c r="AT63" s="49"/>
      <c r="AU63" s="49"/>
      <c r="AV63" s="44">
        <v>1</v>
      </c>
      <c r="AW63" s="44"/>
      <c r="AX63" s="44">
        <v>1</v>
      </c>
      <c r="AY63" s="44"/>
      <c r="AZ63" s="44">
        <v>1</v>
      </c>
      <c r="BA63" s="49"/>
      <c r="BB63" s="49"/>
      <c r="BC63" s="46"/>
      <c r="BD63" s="46"/>
      <c r="BE63" s="46"/>
      <c r="BF63" s="46"/>
      <c r="BG63" s="46"/>
      <c r="BH63" s="46"/>
      <c r="BI63" s="46">
        <v>1</v>
      </c>
      <c r="BJ63" s="46">
        <v>1</v>
      </c>
      <c r="BK63" s="46"/>
      <c r="BL63" s="46"/>
      <c r="BM63" s="46"/>
      <c r="BN63" s="46"/>
      <c r="BO63" s="46"/>
      <c r="BP63" s="62">
        <f t="shared" si="14"/>
        <v>2</v>
      </c>
      <c r="BQ63" s="62">
        <f t="shared" si="15"/>
        <v>7</v>
      </c>
      <c r="BR63" s="62">
        <f t="shared" si="3"/>
        <v>2</v>
      </c>
      <c r="BS63" s="63">
        <f t="shared" si="4"/>
        <v>11</v>
      </c>
    </row>
    <row r="64" spans="1:71" x14ac:dyDescent="0.4">
      <c r="A64" s="304" t="s">
        <v>7</v>
      </c>
      <c r="B64" s="301" t="s">
        <v>272</v>
      </c>
      <c r="C64" s="50"/>
      <c r="D64" s="45"/>
      <c r="E64" s="46"/>
      <c r="F64" s="46"/>
      <c r="G64" s="46">
        <v>1</v>
      </c>
      <c r="H64" s="46">
        <v>1</v>
      </c>
      <c r="I64" s="46"/>
      <c r="J64" s="189">
        <v>1</v>
      </c>
      <c r="K64" s="48"/>
      <c r="L64" s="46"/>
      <c r="M64" s="46"/>
      <c r="N64" s="46"/>
      <c r="O64" s="46"/>
      <c r="P64" s="46"/>
      <c r="Q64" s="46"/>
      <c r="R64" s="46"/>
      <c r="S64" s="46"/>
      <c r="T64" s="46"/>
      <c r="U64" s="48"/>
      <c r="V64" s="46"/>
      <c r="W64" s="46"/>
      <c r="X64" s="46"/>
      <c r="Y64" s="46"/>
      <c r="Z64" s="46"/>
      <c r="AA64" s="49"/>
      <c r="AB64" s="49"/>
      <c r="AC64" s="49"/>
      <c r="AD64" s="44"/>
      <c r="AE64" s="44"/>
      <c r="AF64" s="44"/>
      <c r="AG64" s="44"/>
      <c r="AH64" s="44"/>
      <c r="AI64" s="44"/>
      <c r="AJ64" s="44"/>
      <c r="AK64" s="44"/>
      <c r="AL64" s="44"/>
      <c r="AM64" s="190">
        <v>1</v>
      </c>
      <c r="AN64" s="44"/>
      <c r="AO64" s="44"/>
      <c r="AP64" s="191">
        <v>1</v>
      </c>
      <c r="AQ64" s="48"/>
      <c r="AR64" s="44"/>
      <c r="AS64" s="44"/>
      <c r="AT64" s="44"/>
      <c r="AU64" s="44"/>
      <c r="AV64" s="48"/>
      <c r="AW64" s="44"/>
      <c r="AX64" s="44"/>
      <c r="AY64" s="44"/>
      <c r="AZ64" s="44"/>
      <c r="BA64" s="44"/>
      <c r="BB64" s="44"/>
      <c r="BC64" s="46"/>
      <c r="BD64" s="46"/>
      <c r="BE64" s="46"/>
      <c r="BF64" s="46"/>
      <c r="BG64" s="46"/>
      <c r="BH64" s="46"/>
      <c r="BI64" s="46">
        <v>1</v>
      </c>
      <c r="BJ64" s="46"/>
      <c r="BK64" s="46"/>
      <c r="BL64" s="46"/>
      <c r="BM64" s="46"/>
      <c r="BN64" s="46"/>
      <c r="BO64" s="46"/>
      <c r="BP64" s="62">
        <f t="shared" si="14"/>
        <v>3</v>
      </c>
      <c r="BQ64" s="62">
        <f t="shared" si="15"/>
        <v>2</v>
      </c>
      <c r="BR64" s="62">
        <f t="shared" si="3"/>
        <v>1</v>
      </c>
      <c r="BS64" s="63">
        <f t="shared" si="4"/>
        <v>6</v>
      </c>
    </row>
    <row r="65" spans="1:71" x14ac:dyDescent="0.4">
      <c r="A65" s="304" t="s">
        <v>6</v>
      </c>
      <c r="B65" s="301" t="s">
        <v>273</v>
      </c>
      <c r="C65" s="50"/>
      <c r="D65" s="45"/>
      <c r="E65" s="46"/>
      <c r="F65" s="46"/>
      <c r="G65" s="46">
        <v>1</v>
      </c>
      <c r="H65" s="189">
        <v>1</v>
      </c>
      <c r="I65" s="46"/>
      <c r="J65" s="189">
        <v>1</v>
      </c>
      <c r="K65" s="46"/>
      <c r="L65" s="46"/>
      <c r="M65" s="46"/>
      <c r="N65" s="46"/>
      <c r="O65" s="46"/>
      <c r="P65" s="48"/>
      <c r="Q65" s="46"/>
      <c r="R65" s="46"/>
      <c r="S65" s="48"/>
      <c r="T65" s="46"/>
      <c r="U65" s="46"/>
      <c r="V65" s="46"/>
      <c r="W65" s="46"/>
      <c r="X65" s="46"/>
      <c r="Y65" s="48"/>
      <c r="Z65" s="46"/>
      <c r="AA65" s="49"/>
      <c r="AB65" s="49"/>
      <c r="AC65" s="49"/>
      <c r="AD65" s="49"/>
      <c r="AE65" s="49"/>
      <c r="AF65" s="49"/>
      <c r="AG65" s="44"/>
      <c r="AH65" s="44"/>
      <c r="AI65" s="44"/>
      <c r="AJ65" s="48"/>
      <c r="AK65" s="44"/>
      <c r="AL65" s="44"/>
      <c r="AM65" s="191">
        <v>1</v>
      </c>
      <c r="AN65" s="44"/>
      <c r="AO65" s="49"/>
      <c r="AP65" s="192">
        <v>1</v>
      </c>
      <c r="AQ65" s="49"/>
      <c r="AR65" s="49"/>
      <c r="AS65" s="49"/>
      <c r="AT65" s="48"/>
      <c r="AU65" s="48"/>
      <c r="AV65" s="44"/>
      <c r="AW65" s="44"/>
      <c r="AX65" s="44"/>
      <c r="AY65" s="44"/>
      <c r="AZ65" s="44"/>
      <c r="BA65" s="49"/>
      <c r="BB65" s="49"/>
      <c r="BC65" s="46"/>
      <c r="BD65" s="46"/>
      <c r="BE65" s="46"/>
      <c r="BF65" s="46"/>
      <c r="BG65" s="46"/>
      <c r="BH65" s="46"/>
      <c r="BI65" s="48">
        <v>1</v>
      </c>
      <c r="BJ65" s="48"/>
      <c r="BK65" s="46"/>
      <c r="BL65" s="48"/>
      <c r="BM65" s="46"/>
      <c r="BN65" s="46"/>
      <c r="BO65" s="46"/>
      <c r="BP65" s="62">
        <f t="shared" si="14"/>
        <v>3</v>
      </c>
      <c r="BQ65" s="62">
        <f t="shared" si="15"/>
        <v>2</v>
      </c>
      <c r="BR65" s="62">
        <f t="shared" si="3"/>
        <v>1</v>
      </c>
      <c r="BS65" s="63">
        <f t="shared" si="4"/>
        <v>6</v>
      </c>
    </row>
    <row r="66" spans="1:71" x14ac:dyDescent="0.4">
      <c r="A66" s="92" t="s">
        <v>5</v>
      </c>
      <c r="B66" s="301" t="s">
        <v>274</v>
      </c>
      <c r="C66" s="57"/>
      <c r="D66" s="45"/>
      <c r="E66" s="46"/>
      <c r="F66" s="46"/>
      <c r="G66" s="46"/>
      <c r="H66" s="46"/>
      <c r="I66" s="46"/>
      <c r="J66" s="46"/>
      <c r="K66" s="46"/>
      <c r="L66" s="48"/>
      <c r="M66" s="46">
        <v>1</v>
      </c>
      <c r="N66" s="48">
        <v>1</v>
      </c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9"/>
      <c r="AB66" s="49"/>
      <c r="AC66" s="49"/>
      <c r="AD66" s="49"/>
      <c r="AE66" s="49">
        <v>1</v>
      </c>
      <c r="AF66" s="49"/>
      <c r="AG66" s="49"/>
      <c r="AH66" s="48"/>
      <c r="AI66" s="49"/>
      <c r="AJ66" s="49"/>
      <c r="AK66" s="49"/>
      <c r="AL66" s="49"/>
      <c r="AM66" s="48">
        <v>1</v>
      </c>
      <c r="AN66" s="48"/>
      <c r="AO66" s="48">
        <v>1</v>
      </c>
      <c r="AP66" s="49"/>
      <c r="AQ66" s="49"/>
      <c r="AR66" s="49"/>
      <c r="AS66" s="49"/>
      <c r="AT66" s="49"/>
      <c r="AU66" s="49"/>
      <c r="AV66" s="48"/>
      <c r="AW66" s="49"/>
      <c r="AX66" s="44">
        <v>1</v>
      </c>
      <c r="AY66" s="49"/>
      <c r="AZ66" s="49"/>
      <c r="BA66" s="49"/>
      <c r="BB66" s="49"/>
      <c r="BC66" s="46"/>
      <c r="BD66" s="46"/>
      <c r="BE66" s="46"/>
      <c r="BF66" s="46"/>
      <c r="BG66" s="46"/>
      <c r="BH66" s="46"/>
      <c r="BI66" s="46"/>
      <c r="BJ66" s="46">
        <v>1</v>
      </c>
      <c r="BK66" s="46"/>
      <c r="BL66" s="46"/>
      <c r="BM66" s="46"/>
      <c r="BN66" s="46"/>
      <c r="BO66" s="46"/>
      <c r="BP66" s="62">
        <f t="shared" si="14"/>
        <v>2</v>
      </c>
      <c r="BQ66" s="62">
        <f t="shared" si="15"/>
        <v>4</v>
      </c>
      <c r="BR66" s="62">
        <f t="shared" si="3"/>
        <v>1</v>
      </c>
      <c r="BS66" s="63">
        <f t="shared" si="4"/>
        <v>7</v>
      </c>
    </row>
    <row r="67" spans="1:71" x14ac:dyDescent="0.4">
      <c r="A67" s="92" t="s">
        <v>20</v>
      </c>
      <c r="B67" s="301" t="s">
        <v>275</v>
      </c>
      <c r="C67" s="57"/>
      <c r="D67" s="45"/>
      <c r="E67" s="46"/>
      <c r="F67" s="46"/>
      <c r="G67" s="46"/>
      <c r="H67" s="48"/>
      <c r="I67" s="46"/>
      <c r="J67" s="46"/>
      <c r="K67" s="46"/>
      <c r="L67" s="46"/>
      <c r="M67" s="46">
        <v>1</v>
      </c>
      <c r="N67" s="48">
        <v>1</v>
      </c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9"/>
      <c r="AB67" s="49"/>
      <c r="AC67" s="49"/>
      <c r="AD67" s="49"/>
      <c r="AE67" s="48">
        <v>1</v>
      </c>
      <c r="AF67" s="48"/>
      <c r="AG67" s="49"/>
      <c r="AH67" s="49"/>
      <c r="AI67" s="49"/>
      <c r="AJ67" s="49"/>
      <c r="AK67" s="49"/>
      <c r="AL67" s="49"/>
      <c r="AM67" s="44">
        <v>1</v>
      </c>
      <c r="AN67" s="44"/>
      <c r="AO67" s="44">
        <v>1</v>
      </c>
      <c r="AP67" s="49"/>
      <c r="AQ67" s="49"/>
      <c r="AR67" s="49"/>
      <c r="AS67" s="49"/>
      <c r="AT67" s="49"/>
      <c r="AU67" s="49"/>
      <c r="AV67" s="49"/>
      <c r="AW67" s="49"/>
      <c r="AX67" s="48">
        <v>1</v>
      </c>
      <c r="AY67" s="49"/>
      <c r="AZ67" s="49"/>
      <c r="BA67" s="49"/>
      <c r="BB67" s="49"/>
      <c r="BC67" s="46"/>
      <c r="BD67" s="46"/>
      <c r="BE67" s="46"/>
      <c r="BF67" s="46"/>
      <c r="BG67" s="46"/>
      <c r="BH67" s="46"/>
      <c r="BI67" s="46"/>
      <c r="BJ67" s="46">
        <v>1</v>
      </c>
      <c r="BK67" s="46"/>
      <c r="BL67" s="46"/>
      <c r="BM67" s="46"/>
      <c r="BN67" s="46"/>
      <c r="BO67" s="46"/>
      <c r="BP67" s="62">
        <f t="shared" si="14"/>
        <v>2</v>
      </c>
      <c r="BQ67" s="62">
        <f t="shared" si="15"/>
        <v>4</v>
      </c>
      <c r="BR67" s="62">
        <f t="shared" si="3"/>
        <v>1</v>
      </c>
      <c r="BS67" s="63">
        <f t="shared" si="4"/>
        <v>7</v>
      </c>
    </row>
    <row r="68" spans="1:71" ht="15" customHeight="1" x14ac:dyDescent="0.4">
      <c r="A68" s="92" t="s">
        <v>21</v>
      </c>
      <c r="B68" s="301" t="s">
        <v>270</v>
      </c>
      <c r="C68" s="50"/>
      <c r="D68" s="45"/>
      <c r="E68" s="46"/>
      <c r="F68" s="48"/>
      <c r="G68" s="46">
        <v>1</v>
      </c>
      <c r="H68" s="46">
        <v>1</v>
      </c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9"/>
      <c r="AB68" s="48"/>
      <c r="AC68" s="49"/>
      <c r="AD68" s="49"/>
      <c r="AE68" s="44">
        <v>1</v>
      </c>
      <c r="AF68" s="44">
        <v>1</v>
      </c>
      <c r="AG68" s="44"/>
      <c r="AH68" s="44"/>
      <c r="AI68" s="44">
        <v>1</v>
      </c>
      <c r="AJ68" s="44"/>
      <c r="AK68" s="44"/>
      <c r="AL68" s="44">
        <v>1</v>
      </c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6"/>
      <c r="BD68" s="46"/>
      <c r="BE68" s="46"/>
      <c r="BF68" s="46"/>
      <c r="BG68" s="46"/>
      <c r="BH68" s="46"/>
      <c r="BI68" s="48">
        <v>1</v>
      </c>
      <c r="BJ68" s="46"/>
      <c r="BK68" s="46"/>
      <c r="BL68" s="46"/>
      <c r="BM68" s="46"/>
      <c r="BN68" s="46"/>
      <c r="BO68" s="46"/>
      <c r="BP68" s="62">
        <f>SUM(C68:W68)</f>
        <v>2</v>
      </c>
      <c r="BQ68" s="62">
        <f>SUM(X68:BF68)</f>
        <v>4</v>
      </c>
      <c r="BR68" s="62">
        <f>SUM(BG68:BO68)</f>
        <v>1</v>
      </c>
      <c r="BS68" s="63">
        <f>SUM(BP68:BR68)</f>
        <v>7</v>
      </c>
    </row>
    <row r="69" spans="1:71" ht="12.75" customHeight="1" x14ac:dyDescent="0.4">
      <c r="A69" s="170" t="s">
        <v>63</v>
      </c>
      <c r="B69" s="246" t="s">
        <v>282</v>
      </c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7"/>
      <c r="AR69" s="247"/>
      <c r="AS69" s="247"/>
      <c r="AT69" s="247"/>
      <c r="AU69" s="247"/>
      <c r="AV69" s="247"/>
      <c r="AW69" s="247"/>
      <c r="AX69" s="247"/>
      <c r="AY69" s="247"/>
      <c r="AZ69" s="247"/>
      <c r="BA69" s="247"/>
      <c r="BB69" s="247"/>
      <c r="BC69" s="247"/>
      <c r="BD69" s="247"/>
      <c r="BE69" s="247"/>
      <c r="BF69" s="247"/>
      <c r="BG69" s="247"/>
      <c r="BH69" s="247"/>
      <c r="BI69" s="247"/>
      <c r="BJ69" s="247"/>
      <c r="BK69" s="247"/>
      <c r="BL69" s="247"/>
      <c r="BM69" s="247"/>
      <c r="BN69" s="247"/>
      <c r="BO69" s="247"/>
      <c r="BP69" s="247"/>
      <c r="BQ69" s="247"/>
      <c r="BR69" s="247"/>
      <c r="BS69" s="248"/>
    </row>
    <row r="70" spans="1:71" x14ac:dyDescent="0.4">
      <c r="A70" s="41" t="s">
        <v>10</v>
      </c>
      <c r="B70" s="90" t="s">
        <v>225</v>
      </c>
      <c r="C70" s="51"/>
      <c r="D70" s="51"/>
      <c r="E70" s="52"/>
      <c r="F70" s="51"/>
      <c r="G70" s="51">
        <v>1</v>
      </c>
      <c r="H70" s="51"/>
      <c r="I70" s="51">
        <v>1</v>
      </c>
      <c r="J70" s="51"/>
      <c r="K70" s="51">
        <v>1</v>
      </c>
      <c r="L70" s="51">
        <v>1</v>
      </c>
      <c r="M70" s="51"/>
      <c r="N70" s="51"/>
      <c r="O70" s="52"/>
      <c r="P70" s="51"/>
      <c r="Q70" s="52"/>
      <c r="R70" s="51"/>
      <c r="S70" s="51"/>
      <c r="T70" s="51"/>
      <c r="U70" s="51"/>
      <c r="V70" s="51"/>
      <c r="W70" s="51"/>
      <c r="X70" s="51">
        <v>1</v>
      </c>
      <c r="Y70" s="51">
        <v>1</v>
      </c>
      <c r="Z70" s="52">
        <v>1</v>
      </c>
      <c r="AA70" s="53"/>
      <c r="AB70" s="58">
        <v>1</v>
      </c>
      <c r="AC70" s="52"/>
      <c r="AD70" s="53"/>
      <c r="AE70" s="51"/>
      <c r="AF70" s="58">
        <v>1</v>
      </c>
      <c r="AG70" s="51">
        <v>1</v>
      </c>
      <c r="AH70" s="58">
        <v>1</v>
      </c>
      <c r="AI70" s="51">
        <v>1</v>
      </c>
      <c r="AJ70" s="58"/>
      <c r="AK70" s="58"/>
      <c r="AL70" s="58">
        <v>1</v>
      </c>
      <c r="AM70" s="53"/>
      <c r="AN70" s="53"/>
      <c r="AO70" s="53"/>
      <c r="AP70" s="53"/>
      <c r="AQ70" s="53"/>
      <c r="AR70" s="52"/>
      <c r="AS70" s="53"/>
      <c r="AT70" s="58">
        <v>1</v>
      </c>
      <c r="AU70" s="53"/>
      <c r="AV70" s="51"/>
      <c r="AW70" s="53"/>
      <c r="AX70" s="51"/>
      <c r="AY70" s="53"/>
      <c r="AZ70" s="53"/>
      <c r="BA70" s="53">
        <v>1</v>
      </c>
      <c r="BB70" s="53"/>
      <c r="BC70" s="51"/>
      <c r="BD70" s="51"/>
      <c r="BE70" s="51"/>
      <c r="BF70" s="51"/>
      <c r="BG70" s="51">
        <v>1</v>
      </c>
      <c r="BH70" s="51">
        <v>1</v>
      </c>
      <c r="BI70" s="51">
        <v>1</v>
      </c>
      <c r="BJ70" s="51">
        <v>1</v>
      </c>
      <c r="BK70" s="51"/>
      <c r="BL70" s="51">
        <v>1</v>
      </c>
      <c r="BM70" s="51"/>
      <c r="BN70" s="51"/>
      <c r="BO70" s="51"/>
      <c r="BP70" s="62">
        <f t="shared" ref="BP70:BP76" si="16">SUM(C70:W70)</f>
        <v>4</v>
      </c>
      <c r="BQ70" s="62">
        <f t="shared" ref="BQ70:BQ76" si="17">SUM(X70:BF70)</f>
        <v>11</v>
      </c>
      <c r="BR70" s="62">
        <f t="shared" ref="BR70:BR92" si="18">SUM(BG70:BO70)</f>
        <v>5</v>
      </c>
      <c r="BS70" s="63">
        <f t="shared" ref="BS70:BS92" si="19">SUM(BP70:BR70)</f>
        <v>20</v>
      </c>
    </row>
    <row r="71" spans="1:71" x14ac:dyDescent="0.4">
      <c r="A71" s="41" t="s">
        <v>9</v>
      </c>
      <c r="B71" s="90" t="s">
        <v>226</v>
      </c>
      <c r="C71" s="51">
        <v>1</v>
      </c>
      <c r="D71" s="51"/>
      <c r="E71" s="52"/>
      <c r="F71" s="51"/>
      <c r="G71" s="51"/>
      <c r="H71" s="51">
        <v>1</v>
      </c>
      <c r="I71" s="51"/>
      <c r="J71" s="51"/>
      <c r="K71" s="51"/>
      <c r="L71" s="51"/>
      <c r="M71" s="51"/>
      <c r="N71" s="51"/>
      <c r="O71" s="52"/>
      <c r="P71" s="51"/>
      <c r="Q71" s="51"/>
      <c r="R71" s="51"/>
      <c r="S71" s="51"/>
      <c r="T71" s="51"/>
      <c r="U71" s="51"/>
      <c r="V71" s="51"/>
      <c r="W71" s="51"/>
      <c r="X71" s="51">
        <v>1</v>
      </c>
      <c r="Y71" s="51"/>
      <c r="Z71" s="52"/>
      <c r="AA71" s="53"/>
      <c r="AB71" s="53"/>
      <c r="AC71" s="52"/>
      <c r="AD71" s="53"/>
      <c r="AE71" s="51"/>
      <c r="AF71" s="53"/>
      <c r="AG71" s="51"/>
      <c r="AH71" s="53"/>
      <c r="AI71" s="51"/>
      <c r="AJ71" s="53"/>
      <c r="AK71" s="53"/>
      <c r="AL71" s="53">
        <v>1</v>
      </c>
      <c r="AM71" s="53"/>
      <c r="AN71" s="53"/>
      <c r="AO71" s="53"/>
      <c r="AP71" s="52"/>
      <c r="AQ71" s="53"/>
      <c r="AR71" s="52"/>
      <c r="AS71" s="53"/>
      <c r="AT71" s="53"/>
      <c r="AU71" s="53"/>
      <c r="AV71" s="51"/>
      <c r="AW71" s="53"/>
      <c r="AX71" s="51"/>
      <c r="AY71" s="53"/>
      <c r="AZ71" s="53"/>
      <c r="BA71" s="53"/>
      <c r="BB71" s="53"/>
      <c r="BC71" s="51"/>
      <c r="BD71" s="51">
        <v>1</v>
      </c>
      <c r="BE71" s="51"/>
      <c r="BF71" s="51"/>
      <c r="BG71" s="51">
        <v>1</v>
      </c>
      <c r="BH71" s="51"/>
      <c r="BI71" s="51"/>
      <c r="BJ71" s="51">
        <v>1</v>
      </c>
      <c r="BK71" s="51"/>
      <c r="BL71" s="51"/>
      <c r="BM71" s="51"/>
      <c r="BN71" s="51"/>
      <c r="BO71" s="51"/>
      <c r="BP71" s="62">
        <f t="shared" si="16"/>
        <v>2</v>
      </c>
      <c r="BQ71" s="62">
        <f t="shared" si="17"/>
        <v>3</v>
      </c>
      <c r="BR71" s="62">
        <f t="shared" si="18"/>
        <v>2</v>
      </c>
      <c r="BS71" s="63">
        <f t="shared" si="19"/>
        <v>7</v>
      </c>
    </row>
    <row r="72" spans="1:71" x14ac:dyDescent="0.4">
      <c r="A72" s="41" t="s">
        <v>8</v>
      </c>
      <c r="B72" s="90" t="s">
        <v>109</v>
      </c>
      <c r="C72" s="51"/>
      <c r="D72" s="51"/>
      <c r="E72" s="52"/>
      <c r="F72" s="51"/>
      <c r="G72" s="51">
        <v>1</v>
      </c>
      <c r="H72" s="51"/>
      <c r="I72" s="51"/>
      <c r="J72" s="51"/>
      <c r="K72" s="51">
        <v>1</v>
      </c>
      <c r="L72" s="51"/>
      <c r="M72" s="51"/>
      <c r="N72" s="51"/>
      <c r="O72" s="52"/>
      <c r="P72" s="51"/>
      <c r="Q72" s="51"/>
      <c r="R72" s="51"/>
      <c r="S72" s="51"/>
      <c r="T72" s="51"/>
      <c r="U72" s="51">
        <v>1</v>
      </c>
      <c r="V72" s="51"/>
      <c r="W72" s="51"/>
      <c r="X72" s="51"/>
      <c r="Y72" s="51"/>
      <c r="Z72" s="52"/>
      <c r="AA72" s="53"/>
      <c r="AB72" s="53"/>
      <c r="AC72" s="52"/>
      <c r="AD72" s="53"/>
      <c r="AE72" s="51"/>
      <c r="AF72" s="53"/>
      <c r="AG72" s="51">
        <v>1</v>
      </c>
      <c r="AH72" s="53">
        <v>1</v>
      </c>
      <c r="AI72" s="51">
        <v>1</v>
      </c>
      <c r="AJ72" s="53"/>
      <c r="AK72" s="53"/>
      <c r="AL72" s="53"/>
      <c r="AM72" s="53"/>
      <c r="AN72" s="53">
        <v>1</v>
      </c>
      <c r="AO72" s="53"/>
      <c r="AP72" s="53"/>
      <c r="AQ72" s="53"/>
      <c r="AR72" s="52"/>
      <c r="AS72" s="53"/>
      <c r="AT72" s="53"/>
      <c r="AU72" s="53"/>
      <c r="AV72" s="51">
        <v>1</v>
      </c>
      <c r="AW72" s="53"/>
      <c r="AX72" s="51">
        <v>1</v>
      </c>
      <c r="AY72" s="53"/>
      <c r="AZ72" s="53">
        <v>1</v>
      </c>
      <c r="BA72" s="53"/>
      <c r="BB72" s="53"/>
      <c r="BC72" s="51"/>
      <c r="BD72" s="51"/>
      <c r="BE72" s="51"/>
      <c r="BF72" s="51"/>
      <c r="BG72" s="51"/>
      <c r="BH72" s="51"/>
      <c r="BI72" s="51">
        <v>1</v>
      </c>
      <c r="BJ72" s="51">
        <v>1</v>
      </c>
      <c r="BK72" s="51"/>
      <c r="BL72" s="51"/>
      <c r="BM72" s="51"/>
      <c r="BN72" s="51"/>
      <c r="BO72" s="51"/>
      <c r="BP72" s="62">
        <f t="shared" si="16"/>
        <v>3</v>
      </c>
      <c r="BQ72" s="62">
        <f t="shared" si="17"/>
        <v>7</v>
      </c>
      <c r="BR72" s="62">
        <f t="shared" si="18"/>
        <v>2</v>
      </c>
      <c r="BS72" s="63">
        <f t="shared" si="19"/>
        <v>12</v>
      </c>
    </row>
    <row r="73" spans="1:71" x14ac:dyDescent="0.4">
      <c r="A73" s="41" t="s">
        <v>7</v>
      </c>
      <c r="B73" s="303" t="s">
        <v>330</v>
      </c>
      <c r="C73" s="197"/>
      <c r="D73" s="193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5">
        <v>1</v>
      </c>
      <c r="T73" s="194">
        <v>1</v>
      </c>
      <c r="U73" s="194"/>
      <c r="V73" s="195"/>
      <c r="W73" s="195"/>
      <c r="X73" s="194"/>
      <c r="Y73" s="194"/>
      <c r="Z73" s="194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44">
        <v>1</v>
      </c>
      <c r="AW73" s="196"/>
      <c r="AX73" s="196"/>
      <c r="AY73" s="195">
        <v>1</v>
      </c>
      <c r="AZ73" s="196"/>
      <c r="BA73" s="44">
        <v>1</v>
      </c>
      <c r="BB73" s="196"/>
      <c r="BC73" s="194">
        <v>1</v>
      </c>
      <c r="BD73" s="194"/>
      <c r="BE73" s="194"/>
      <c r="BF73" s="194"/>
      <c r="BG73" s="194">
        <v>1</v>
      </c>
      <c r="BH73" s="194"/>
      <c r="BI73" s="194"/>
      <c r="BJ73" s="194">
        <v>1</v>
      </c>
      <c r="BK73" s="194"/>
      <c r="BL73" s="194"/>
      <c r="BM73" s="195"/>
      <c r="BN73" s="194"/>
      <c r="BO73" s="194"/>
      <c r="BP73" s="62">
        <f t="shared" si="16"/>
        <v>2</v>
      </c>
      <c r="BQ73" s="62">
        <f t="shared" si="17"/>
        <v>4</v>
      </c>
      <c r="BR73" s="62">
        <f t="shared" si="18"/>
        <v>2</v>
      </c>
      <c r="BS73" s="63">
        <f t="shared" si="19"/>
        <v>8</v>
      </c>
    </row>
    <row r="74" spans="1:71" x14ac:dyDescent="0.4">
      <c r="A74" s="41" t="s">
        <v>6</v>
      </c>
      <c r="B74" s="90" t="s">
        <v>112</v>
      </c>
      <c r="C74" s="51">
        <v>1</v>
      </c>
      <c r="D74" s="51"/>
      <c r="E74" s="52"/>
      <c r="F74" s="51"/>
      <c r="G74" s="51"/>
      <c r="H74" s="51">
        <v>1</v>
      </c>
      <c r="I74" s="51"/>
      <c r="J74" s="51">
        <v>1</v>
      </c>
      <c r="K74" s="51"/>
      <c r="L74" s="51"/>
      <c r="M74" s="51"/>
      <c r="N74" s="51"/>
      <c r="O74" s="52"/>
      <c r="P74" s="51"/>
      <c r="Q74" s="51"/>
      <c r="R74" s="51"/>
      <c r="S74" s="51"/>
      <c r="T74" s="51"/>
      <c r="U74" s="51"/>
      <c r="V74" s="51"/>
      <c r="W74" s="51"/>
      <c r="X74" s="51">
        <v>1</v>
      </c>
      <c r="Y74" s="51"/>
      <c r="Z74" s="52"/>
      <c r="AA74" s="53"/>
      <c r="AB74" s="53"/>
      <c r="AC74" s="52"/>
      <c r="AD74" s="53"/>
      <c r="AE74" s="51"/>
      <c r="AF74" s="52"/>
      <c r="AG74" s="51"/>
      <c r="AH74" s="53"/>
      <c r="AI74" s="51"/>
      <c r="AJ74" s="53"/>
      <c r="AK74" s="53"/>
      <c r="AL74" s="58">
        <v>1</v>
      </c>
      <c r="AM74" s="58"/>
      <c r="AN74" s="58">
        <v>1</v>
      </c>
      <c r="AO74" s="53"/>
      <c r="AP74" s="52"/>
      <c r="AQ74" s="52"/>
      <c r="AR74" s="53"/>
      <c r="AS74" s="53"/>
      <c r="AT74" s="53"/>
      <c r="AU74" s="53"/>
      <c r="AV74" s="51"/>
      <c r="AW74" s="53"/>
      <c r="AX74" s="51"/>
      <c r="AY74" s="53"/>
      <c r="AZ74" s="53"/>
      <c r="BA74" s="53"/>
      <c r="BB74" s="53"/>
      <c r="BC74" s="51"/>
      <c r="BD74" s="51"/>
      <c r="BE74" s="51"/>
      <c r="BF74" s="51"/>
      <c r="BG74" s="51">
        <v>1</v>
      </c>
      <c r="BH74" s="51"/>
      <c r="BI74" s="51"/>
      <c r="BJ74" s="51">
        <v>1</v>
      </c>
      <c r="BK74" s="51"/>
      <c r="BL74" s="51"/>
      <c r="BM74" s="51"/>
      <c r="BN74" s="51"/>
      <c r="BO74" s="51"/>
      <c r="BP74" s="62">
        <f t="shared" si="16"/>
        <v>3</v>
      </c>
      <c r="BQ74" s="62">
        <f t="shared" si="17"/>
        <v>3</v>
      </c>
      <c r="BR74" s="62">
        <f t="shared" si="18"/>
        <v>2</v>
      </c>
      <c r="BS74" s="63">
        <f t="shared" si="19"/>
        <v>8</v>
      </c>
    </row>
    <row r="75" spans="1:71" ht="12.75" customHeight="1" x14ac:dyDescent="0.4">
      <c r="A75" s="41" t="s">
        <v>5</v>
      </c>
      <c r="B75" s="301" t="s">
        <v>227</v>
      </c>
      <c r="C75" s="51"/>
      <c r="D75" s="51"/>
      <c r="E75" s="52"/>
      <c r="F75" s="51"/>
      <c r="G75" s="51">
        <v>1</v>
      </c>
      <c r="H75" s="51"/>
      <c r="I75" s="51">
        <v>1</v>
      </c>
      <c r="J75" s="51"/>
      <c r="K75" s="51">
        <v>1</v>
      </c>
      <c r="L75" s="51">
        <v>1</v>
      </c>
      <c r="M75" s="51"/>
      <c r="N75" s="51"/>
      <c r="O75" s="52"/>
      <c r="P75" s="51"/>
      <c r="Q75" s="51"/>
      <c r="R75" s="51"/>
      <c r="S75" s="51"/>
      <c r="T75" s="51"/>
      <c r="U75" s="51"/>
      <c r="V75" s="51"/>
      <c r="W75" s="51"/>
      <c r="X75" s="51">
        <v>1</v>
      </c>
      <c r="Y75" s="51">
        <v>1</v>
      </c>
      <c r="Z75" s="52">
        <v>1</v>
      </c>
      <c r="AA75" s="58"/>
      <c r="AB75" s="58">
        <v>1</v>
      </c>
      <c r="AC75" s="52"/>
      <c r="AD75" s="58"/>
      <c r="AE75" s="51"/>
      <c r="AF75" s="58">
        <v>1</v>
      </c>
      <c r="AG75" s="51">
        <v>1</v>
      </c>
      <c r="AH75" s="58">
        <v>1</v>
      </c>
      <c r="AI75" s="51">
        <v>1</v>
      </c>
      <c r="AJ75" s="52"/>
      <c r="AK75" s="58"/>
      <c r="AL75" s="58">
        <v>1</v>
      </c>
      <c r="AM75" s="52"/>
      <c r="AN75" s="58"/>
      <c r="AO75" s="52"/>
      <c r="AP75" s="58"/>
      <c r="AQ75" s="52"/>
      <c r="AR75" s="58"/>
      <c r="AS75" s="58"/>
      <c r="AT75" s="58">
        <v>1</v>
      </c>
      <c r="AU75" s="58"/>
      <c r="AV75" s="51"/>
      <c r="AW75" s="58"/>
      <c r="AX75" s="51"/>
      <c r="AY75" s="58"/>
      <c r="AZ75" s="58"/>
      <c r="BA75" s="58">
        <v>1</v>
      </c>
      <c r="BB75" s="53"/>
      <c r="BC75" s="51"/>
      <c r="BD75" s="51"/>
      <c r="BE75" s="51"/>
      <c r="BF75" s="51"/>
      <c r="BG75" s="51">
        <v>1</v>
      </c>
      <c r="BH75" s="51">
        <v>1</v>
      </c>
      <c r="BI75" s="51">
        <v>1</v>
      </c>
      <c r="BJ75" s="51">
        <v>1</v>
      </c>
      <c r="BK75" s="51"/>
      <c r="BL75" s="51">
        <v>1</v>
      </c>
      <c r="BM75" s="51"/>
      <c r="BN75" s="51"/>
      <c r="BO75" s="51"/>
      <c r="BP75" s="62">
        <f t="shared" si="16"/>
        <v>4</v>
      </c>
      <c r="BQ75" s="62">
        <f t="shared" si="17"/>
        <v>11</v>
      </c>
      <c r="BR75" s="62">
        <f t="shared" si="18"/>
        <v>5</v>
      </c>
      <c r="BS75" s="63">
        <f t="shared" si="19"/>
        <v>20</v>
      </c>
    </row>
    <row r="76" spans="1:71" x14ac:dyDescent="0.4">
      <c r="A76" s="41" t="s">
        <v>20</v>
      </c>
      <c r="B76" s="38" t="s">
        <v>113</v>
      </c>
      <c r="C76" s="51"/>
      <c r="D76" s="51"/>
      <c r="E76" s="52"/>
      <c r="F76" s="51"/>
      <c r="G76" s="51">
        <v>1</v>
      </c>
      <c r="H76" s="51"/>
      <c r="I76" s="51"/>
      <c r="J76" s="51"/>
      <c r="K76" s="51">
        <v>1</v>
      </c>
      <c r="L76" s="51"/>
      <c r="M76" s="51"/>
      <c r="N76" s="51"/>
      <c r="O76" s="52"/>
      <c r="P76" s="51"/>
      <c r="Q76" s="51"/>
      <c r="R76" s="51"/>
      <c r="S76" s="51"/>
      <c r="T76" s="51"/>
      <c r="U76" s="51">
        <v>1</v>
      </c>
      <c r="V76" s="51"/>
      <c r="W76" s="51"/>
      <c r="X76" s="51"/>
      <c r="Y76" s="51"/>
      <c r="Z76" s="52"/>
      <c r="AA76" s="52"/>
      <c r="AB76" s="53"/>
      <c r="AC76" s="52"/>
      <c r="AD76" s="53"/>
      <c r="AE76" s="51"/>
      <c r="AF76" s="53"/>
      <c r="AG76" s="51">
        <v>1</v>
      </c>
      <c r="AH76" s="58">
        <v>1</v>
      </c>
      <c r="AI76" s="51">
        <v>1</v>
      </c>
      <c r="AJ76" s="58"/>
      <c r="AK76" s="52"/>
      <c r="AL76" s="58"/>
      <c r="AM76" s="58"/>
      <c r="AN76" s="58">
        <v>1</v>
      </c>
      <c r="AO76" s="53"/>
      <c r="AP76" s="53"/>
      <c r="AQ76" s="53"/>
      <c r="AR76" s="53"/>
      <c r="AS76" s="53"/>
      <c r="AT76" s="53"/>
      <c r="AU76" s="53"/>
      <c r="AV76" s="51">
        <v>1</v>
      </c>
      <c r="AW76" s="52"/>
      <c r="AX76" s="51">
        <v>1</v>
      </c>
      <c r="AY76" s="53"/>
      <c r="AZ76" s="58">
        <v>1</v>
      </c>
      <c r="BA76" s="53"/>
      <c r="BB76" s="53"/>
      <c r="BC76" s="51"/>
      <c r="BD76" s="51"/>
      <c r="BE76" s="51"/>
      <c r="BF76" s="51"/>
      <c r="BG76" s="51"/>
      <c r="BH76" s="51"/>
      <c r="BI76" s="51">
        <v>1</v>
      </c>
      <c r="BJ76" s="51">
        <v>1</v>
      </c>
      <c r="BK76" s="51"/>
      <c r="BL76" s="51"/>
      <c r="BM76" s="51"/>
      <c r="BN76" s="51"/>
      <c r="BO76" s="51"/>
      <c r="BP76" s="62">
        <f t="shared" si="16"/>
        <v>3</v>
      </c>
      <c r="BQ76" s="62">
        <f t="shared" si="17"/>
        <v>7</v>
      </c>
      <c r="BR76" s="62">
        <f t="shared" si="18"/>
        <v>2</v>
      </c>
      <c r="BS76" s="63">
        <f t="shared" si="19"/>
        <v>12</v>
      </c>
    </row>
    <row r="77" spans="1:71" ht="12.75" customHeight="1" x14ac:dyDescent="0.4">
      <c r="A77" s="40" t="s">
        <v>64</v>
      </c>
      <c r="B77" s="249" t="s">
        <v>332</v>
      </c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250"/>
      <c r="AL77" s="250"/>
      <c r="AM77" s="250"/>
      <c r="AN77" s="250"/>
      <c r="AO77" s="250"/>
      <c r="AP77" s="250"/>
      <c r="AQ77" s="250"/>
      <c r="AR77" s="250"/>
      <c r="AS77" s="250"/>
      <c r="AT77" s="250"/>
      <c r="AU77" s="250"/>
      <c r="AV77" s="250"/>
      <c r="AW77" s="250"/>
      <c r="AX77" s="250"/>
      <c r="AY77" s="250"/>
      <c r="AZ77" s="250"/>
      <c r="BA77" s="250"/>
      <c r="BB77" s="250"/>
      <c r="BC77" s="250"/>
      <c r="BD77" s="250"/>
      <c r="BE77" s="250"/>
      <c r="BF77" s="250"/>
      <c r="BG77" s="250"/>
      <c r="BH77" s="250"/>
      <c r="BI77" s="250"/>
      <c r="BJ77" s="250"/>
      <c r="BK77" s="250"/>
      <c r="BL77" s="250"/>
      <c r="BM77" s="250"/>
      <c r="BN77" s="250"/>
      <c r="BO77" s="250"/>
      <c r="BP77" s="250"/>
      <c r="BQ77" s="250"/>
      <c r="BR77" s="250"/>
      <c r="BS77" s="251"/>
    </row>
    <row r="78" spans="1:71" ht="12.75" customHeight="1" x14ac:dyDescent="0.4">
      <c r="A78" s="39" t="s">
        <v>10</v>
      </c>
      <c r="B78" s="42" t="s">
        <v>134</v>
      </c>
      <c r="C78" s="54"/>
      <c r="D78" s="45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8">
        <v>1</v>
      </c>
      <c r="T78" s="48">
        <v>1</v>
      </c>
      <c r="U78" s="46"/>
      <c r="V78" s="46"/>
      <c r="W78" s="46"/>
      <c r="X78" s="46"/>
      <c r="Y78" s="46"/>
      <c r="Z78" s="46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48">
        <v>1</v>
      </c>
      <c r="AV78" s="55"/>
      <c r="AW78" s="55"/>
      <c r="AX78" s="55"/>
      <c r="AY78" s="55"/>
      <c r="AZ78" s="55"/>
      <c r="BA78" s="55"/>
      <c r="BB78" s="55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8"/>
      <c r="BN78" s="46">
        <v>1</v>
      </c>
      <c r="BO78" s="46"/>
      <c r="BP78" s="62">
        <f t="shared" ref="BP78:BP84" si="20">SUM(C78:W78)</f>
        <v>2</v>
      </c>
      <c r="BQ78" s="62">
        <f t="shared" ref="BQ78:BQ84" si="21">SUM(X78:BF78)</f>
        <v>1</v>
      </c>
      <c r="BR78" s="62">
        <f t="shared" si="18"/>
        <v>1</v>
      </c>
      <c r="BS78" s="63">
        <f t="shared" si="19"/>
        <v>4</v>
      </c>
    </row>
    <row r="79" spans="1:71" x14ac:dyDescent="0.4">
      <c r="A79" s="39" t="s">
        <v>9</v>
      </c>
      <c r="B79" s="79" t="s">
        <v>131</v>
      </c>
      <c r="C79" s="54"/>
      <c r="D79" s="45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8">
        <v>1</v>
      </c>
      <c r="T79" s="48"/>
      <c r="U79" s="46"/>
      <c r="V79" s="46"/>
      <c r="W79" s="46"/>
      <c r="X79" s="46"/>
      <c r="Y79" s="46"/>
      <c r="Z79" s="46"/>
      <c r="AA79" s="55"/>
      <c r="AB79" s="55"/>
      <c r="AC79" s="55"/>
      <c r="AD79" s="55"/>
      <c r="AE79" s="55"/>
      <c r="AF79" s="55"/>
      <c r="AG79" s="55"/>
      <c r="AH79" s="48"/>
      <c r="AI79" s="44">
        <v>1</v>
      </c>
      <c r="AJ79" s="44">
        <v>1</v>
      </c>
      <c r="AK79" s="44"/>
      <c r="AL79" s="44"/>
      <c r="AM79" s="44"/>
      <c r="AN79" s="44"/>
      <c r="AO79" s="44"/>
      <c r="AP79" s="44"/>
      <c r="AQ79" s="44"/>
      <c r="AR79" s="44"/>
      <c r="AS79" s="44"/>
      <c r="AT79" s="44">
        <v>1</v>
      </c>
      <c r="AU79" s="48">
        <v>1</v>
      </c>
      <c r="AV79" s="44"/>
      <c r="AW79" s="48">
        <v>1</v>
      </c>
      <c r="AX79" s="44">
        <v>1</v>
      </c>
      <c r="AY79" s="44">
        <v>1</v>
      </c>
      <c r="AZ79" s="44"/>
      <c r="BA79" s="44"/>
      <c r="BB79" s="44">
        <v>1</v>
      </c>
      <c r="BC79" s="46"/>
      <c r="BD79" s="46"/>
      <c r="BE79" s="46"/>
      <c r="BF79" s="46"/>
      <c r="BG79" s="46"/>
      <c r="BH79" s="46"/>
      <c r="BI79" s="46"/>
      <c r="BJ79" s="46"/>
      <c r="BK79" s="46"/>
      <c r="BL79" s="46">
        <v>1</v>
      </c>
      <c r="BM79" s="46">
        <v>1</v>
      </c>
      <c r="BN79" s="46"/>
      <c r="BO79" s="46"/>
      <c r="BP79" s="62">
        <f t="shared" si="20"/>
        <v>1</v>
      </c>
      <c r="BQ79" s="62">
        <f t="shared" si="21"/>
        <v>8</v>
      </c>
      <c r="BR79" s="62">
        <f t="shared" si="18"/>
        <v>2</v>
      </c>
      <c r="BS79" s="63">
        <f t="shared" si="19"/>
        <v>11</v>
      </c>
    </row>
    <row r="80" spans="1:71" ht="12.75" customHeight="1" x14ac:dyDescent="0.4">
      <c r="A80" s="39" t="s">
        <v>8</v>
      </c>
      <c r="B80" s="79" t="s">
        <v>132</v>
      </c>
      <c r="C80" s="56"/>
      <c r="D80" s="45"/>
      <c r="E80" s="46"/>
      <c r="F80" s="46">
        <v>1</v>
      </c>
      <c r="G80" s="46"/>
      <c r="H80" s="48"/>
      <c r="I80" s="46"/>
      <c r="J80" s="48"/>
      <c r="K80" s="46"/>
      <c r="L80" s="46"/>
      <c r="M80" s="46"/>
      <c r="N80" s="46"/>
      <c r="O80" s="46"/>
      <c r="P80" s="46"/>
      <c r="Q80" s="46"/>
      <c r="R80" s="46"/>
      <c r="S80" s="46"/>
      <c r="T80" s="48"/>
      <c r="U80" s="46"/>
      <c r="V80" s="46"/>
      <c r="W80" s="46"/>
      <c r="X80" s="46"/>
      <c r="Y80" s="46"/>
      <c r="Z80" s="46"/>
      <c r="AA80" s="55"/>
      <c r="AB80" s="44">
        <v>1</v>
      </c>
      <c r="AC80" s="44">
        <v>1</v>
      </c>
      <c r="AD80" s="44">
        <v>1</v>
      </c>
      <c r="AE80" s="44">
        <v>1</v>
      </c>
      <c r="AF80" s="55"/>
      <c r="AG80" s="55"/>
      <c r="AH80" s="48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48"/>
      <c r="AU80" s="55"/>
      <c r="AV80" s="55"/>
      <c r="AW80" s="55"/>
      <c r="AX80" s="55"/>
      <c r="AY80" s="55"/>
      <c r="AZ80" s="55"/>
      <c r="BA80" s="55"/>
      <c r="BB80" s="55"/>
      <c r="BC80" s="46"/>
      <c r="BD80" s="46"/>
      <c r="BE80" s="46"/>
      <c r="BF80" s="46"/>
      <c r="BG80" s="46"/>
      <c r="BH80" s="46">
        <v>1</v>
      </c>
      <c r="BI80" s="46"/>
      <c r="BJ80" s="46"/>
      <c r="BK80" s="46"/>
      <c r="BL80" s="46"/>
      <c r="BM80" s="46"/>
      <c r="BN80" s="48">
        <v>1</v>
      </c>
      <c r="BO80" s="48"/>
      <c r="BP80" s="62">
        <f t="shared" si="20"/>
        <v>1</v>
      </c>
      <c r="BQ80" s="62">
        <f t="shared" si="21"/>
        <v>4</v>
      </c>
      <c r="BR80" s="62">
        <f t="shared" si="18"/>
        <v>2</v>
      </c>
      <c r="BS80" s="63">
        <f t="shared" si="19"/>
        <v>7</v>
      </c>
    </row>
    <row r="81" spans="1:71" x14ac:dyDescent="0.4">
      <c r="A81" s="39" t="s">
        <v>7</v>
      </c>
      <c r="B81" s="79" t="s">
        <v>133</v>
      </c>
      <c r="C81" s="56"/>
      <c r="D81" s="45"/>
      <c r="E81" s="46"/>
      <c r="F81" s="46"/>
      <c r="G81" s="46"/>
      <c r="H81" s="48"/>
      <c r="I81" s="46"/>
      <c r="J81" s="48">
        <v>1</v>
      </c>
      <c r="K81" s="46"/>
      <c r="L81" s="46"/>
      <c r="M81" s="46"/>
      <c r="N81" s="46"/>
      <c r="O81" s="46"/>
      <c r="P81" s="46"/>
      <c r="Q81" s="46"/>
      <c r="R81" s="46"/>
      <c r="S81" s="46"/>
      <c r="T81" s="48">
        <v>1</v>
      </c>
      <c r="U81" s="46"/>
      <c r="V81" s="46"/>
      <c r="W81" s="46"/>
      <c r="X81" s="46"/>
      <c r="Y81" s="46"/>
      <c r="Z81" s="46"/>
      <c r="AA81" s="55"/>
      <c r="AB81" s="55"/>
      <c r="AC81" s="55"/>
      <c r="AD81" s="55"/>
      <c r="AE81" s="55"/>
      <c r="AF81" s="55"/>
      <c r="AG81" s="55"/>
      <c r="AH81" s="48">
        <v>1</v>
      </c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48">
        <v>1</v>
      </c>
      <c r="AU81" s="55"/>
      <c r="AV81" s="55"/>
      <c r="AW81" s="55"/>
      <c r="AX81" s="55"/>
      <c r="AY81" s="55"/>
      <c r="AZ81" s="55"/>
      <c r="BA81" s="55"/>
      <c r="BB81" s="55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8">
        <v>1</v>
      </c>
      <c r="BO81" s="48"/>
      <c r="BP81" s="62">
        <f t="shared" si="20"/>
        <v>2</v>
      </c>
      <c r="BQ81" s="62">
        <f t="shared" si="21"/>
        <v>2</v>
      </c>
      <c r="BR81" s="62">
        <f t="shared" si="18"/>
        <v>1</v>
      </c>
      <c r="BS81" s="63">
        <f t="shared" si="19"/>
        <v>5</v>
      </c>
    </row>
    <row r="82" spans="1:71" x14ac:dyDescent="0.4">
      <c r="A82" s="39" t="s">
        <v>6</v>
      </c>
      <c r="B82" s="79" t="s">
        <v>130</v>
      </c>
      <c r="C82" s="56"/>
      <c r="D82" s="45"/>
      <c r="E82" s="46"/>
      <c r="F82" s="48">
        <v>1</v>
      </c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55"/>
      <c r="AB82" s="48">
        <v>1</v>
      </c>
      <c r="AC82" s="48">
        <v>1</v>
      </c>
      <c r="AD82" s="48">
        <v>1</v>
      </c>
      <c r="AE82" s="48">
        <v>1</v>
      </c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46"/>
      <c r="BD82" s="46"/>
      <c r="BE82" s="46"/>
      <c r="BF82" s="46"/>
      <c r="BG82" s="46"/>
      <c r="BH82" s="48">
        <v>1</v>
      </c>
      <c r="BI82" s="46"/>
      <c r="BJ82" s="46"/>
      <c r="BK82" s="46"/>
      <c r="BL82" s="46"/>
      <c r="BM82" s="46"/>
      <c r="BN82" s="48">
        <v>1</v>
      </c>
      <c r="BO82" s="48"/>
      <c r="BP82" s="62">
        <f t="shared" si="20"/>
        <v>1</v>
      </c>
      <c r="BQ82" s="62">
        <f t="shared" si="21"/>
        <v>4</v>
      </c>
      <c r="BR82" s="62">
        <f t="shared" si="18"/>
        <v>2</v>
      </c>
      <c r="BS82" s="63">
        <f t="shared" si="19"/>
        <v>7</v>
      </c>
    </row>
    <row r="83" spans="1:71" x14ac:dyDescent="0.4">
      <c r="A83" s="39" t="s">
        <v>5</v>
      </c>
      <c r="B83" s="79" t="s">
        <v>129</v>
      </c>
      <c r="C83" s="56"/>
      <c r="D83" s="45"/>
      <c r="E83" s="46"/>
      <c r="F83" s="48">
        <v>1</v>
      </c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55"/>
      <c r="AB83" s="48">
        <v>1</v>
      </c>
      <c r="AC83" s="48">
        <v>1</v>
      </c>
      <c r="AD83" s="48">
        <v>1</v>
      </c>
      <c r="AE83" s="48">
        <v>1</v>
      </c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46"/>
      <c r="BD83" s="46"/>
      <c r="BE83" s="46"/>
      <c r="BF83" s="46"/>
      <c r="BG83" s="46"/>
      <c r="BH83" s="48">
        <v>1</v>
      </c>
      <c r="BI83" s="46"/>
      <c r="BJ83" s="46"/>
      <c r="BK83" s="46"/>
      <c r="BL83" s="46"/>
      <c r="BM83" s="46"/>
      <c r="BN83" s="48">
        <v>1</v>
      </c>
      <c r="BO83" s="48"/>
      <c r="BP83" s="62">
        <f t="shared" si="20"/>
        <v>1</v>
      </c>
      <c r="BQ83" s="62">
        <f t="shared" si="21"/>
        <v>4</v>
      </c>
      <c r="BR83" s="62">
        <f t="shared" si="18"/>
        <v>2</v>
      </c>
      <c r="BS83" s="63">
        <f t="shared" si="19"/>
        <v>7</v>
      </c>
    </row>
    <row r="84" spans="1:71" x14ac:dyDescent="0.4">
      <c r="A84" s="39" t="s">
        <v>20</v>
      </c>
      <c r="B84" s="305" t="s">
        <v>333</v>
      </c>
      <c r="C84" s="197"/>
      <c r="D84" s="193"/>
      <c r="E84" s="194"/>
      <c r="F84" s="194">
        <v>1</v>
      </c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>
        <v>1</v>
      </c>
      <c r="S84" s="195"/>
      <c r="T84" s="194">
        <v>1</v>
      </c>
      <c r="U84" s="194"/>
      <c r="V84" s="195"/>
      <c r="W84" s="195"/>
      <c r="X84" s="194"/>
      <c r="Y84" s="194"/>
      <c r="Z84" s="194"/>
      <c r="AA84" s="196"/>
      <c r="AB84" s="44">
        <v>1</v>
      </c>
      <c r="AC84" s="44">
        <v>1</v>
      </c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44">
        <v>1</v>
      </c>
      <c r="AT84" s="196"/>
      <c r="AU84" s="196"/>
      <c r="AV84" s="44">
        <v>1</v>
      </c>
      <c r="AW84" s="196"/>
      <c r="AX84" s="196"/>
      <c r="AY84" s="195">
        <v>1</v>
      </c>
      <c r="AZ84" s="196"/>
      <c r="BA84" s="44">
        <v>1</v>
      </c>
      <c r="BB84" s="196"/>
      <c r="BC84" s="194">
        <v>1</v>
      </c>
      <c r="BD84" s="194"/>
      <c r="BE84" s="194"/>
      <c r="BF84" s="194"/>
      <c r="BG84" s="194">
        <v>1</v>
      </c>
      <c r="BH84" s="194"/>
      <c r="BI84" s="194"/>
      <c r="BJ84" s="194">
        <v>1</v>
      </c>
      <c r="BK84" s="194"/>
      <c r="BL84" s="194"/>
      <c r="BM84" s="195"/>
      <c r="BN84" s="194"/>
      <c r="BO84" s="194"/>
      <c r="BP84" s="62">
        <f t="shared" si="20"/>
        <v>3</v>
      </c>
      <c r="BQ84" s="62">
        <f t="shared" si="21"/>
        <v>7</v>
      </c>
      <c r="BR84" s="62">
        <f t="shared" si="18"/>
        <v>2</v>
      </c>
      <c r="BS84" s="63">
        <f t="shared" si="19"/>
        <v>12</v>
      </c>
    </row>
    <row r="85" spans="1:71" ht="12.75" customHeight="1" x14ac:dyDescent="0.4">
      <c r="A85" s="171" t="s">
        <v>65</v>
      </c>
      <c r="B85" s="252" t="s">
        <v>283</v>
      </c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253"/>
      <c r="AQ85" s="253"/>
      <c r="AR85" s="253"/>
      <c r="AS85" s="253"/>
      <c r="AT85" s="253"/>
      <c r="AU85" s="253"/>
      <c r="AV85" s="253"/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  <c r="BS85" s="254"/>
    </row>
    <row r="86" spans="1:71" x14ac:dyDescent="0.4">
      <c r="A86" s="37" t="s">
        <v>10</v>
      </c>
      <c r="B86" s="66" t="s">
        <v>278</v>
      </c>
      <c r="C86" s="44"/>
      <c r="D86" s="45"/>
      <c r="E86" s="46"/>
      <c r="F86" s="46"/>
      <c r="G86" s="46"/>
      <c r="H86" s="46">
        <v>1</v>
      </c>
      <c r="I86" s="46"/>
      <c r="J86" s="46"/>
      <c r="K86" s="46"/>
      <c r="L86" s="46"/>
      <c r="M86" s="46"/>
      <c r="N86" s="46"/>
      <c r="O86" s="46"/>
      <c r="P86" s="47"/>
      <c r="Q86" s="46"/>
      <c r="R86" s="46"/>
      <c r="S86" s="48"/>
      <c r="T86" s="46"/>
      <c r="U86" s="46">
        <v>1</v>
      </c>
      <c r="V86" s="46"/>
      <c r="W86" s="46"/>
      <c r="X86" s="46"/>
      <c r="Y86" s="46"/>
      <c r="Z86" s="46"/>
      <c r="AA86" s="49"/>
      <c r="AB86" s="49"/>
      <c r="AC86" s="49"/>
      <c r="AD86" s="49"/>
      <c r="AE86" s="44">
        <v>1</v>
      </c>
      <c r="AF86" s="49"/>
      <c r="AG86" s="49"/>
      <c r="AH86" s="49"/>
      <c r="AI86" s="49"/>
      <c r="AJ86" s="44">
        <v>1</v>
      </c>
      <c r="AK86" s="49"/>
      <c r="AL86" s="49"/>
      <c r="AM86" s="49"/>
      <c r="AN86" s="49"/>
      <c r="AO86" s="49"/>
      <c r="AP86" s="49"/>
      <c r="AQ86" s="44">
        <v>1</v>
      </c>
      <c r="AR86" s="49"/>
      <c r="AS86" s="49"/>
      <c r="AT86" s="48"/>
      <c r="AU86" s="48"/>
      <c r="AV86" s="44">
        <v>1</v>
      </c>
      <c r="AW86" s="49"/>
      <c r="AX86" s="49"/>
      <c r="AY86" s="49"/>
      <c r="AZ86" s="49"/>
      <c r="BA86" s="49"/>
      <c r="BB86" s="49"/>
      <c r="BC86" s="46"/>
      <c r="BD86" s="46"/>
      <c r="BE86" s="46"/>
      <c r="BF86" s="46"/>
      <c r="BG86" s="46"/>
      <c r="BH86" s="46"/>
      <c r="BI86" s="46">
        <v>1</v>
      </c>
      <c r="BJ86" s="46">
        <v>1</v>
      </c>
      <c r="BK86" s="46"/>
      <c r="BL86" s="48"/>
      <c r="BM86" s="48"/>
      <c r="BN86" s="46"/>
      <c r="BO86" s="46"/>
      <c r="BP86" s="62">
        <f t="shared" ref="BP86:BP92" si="22">SUM(C86:W86)</f>
        <v>2</v>
      </c>
      <c r="BQ86" s="62">
        <f t="shared" ref="BQ86:BQ92" si="23">SUM(X86:BF86)</f>
        <v>4</v>
      </c>
      <c r="BR86" s="62">
        <f t="shared" si="18"/>
        <v>2</v>
      </c>
      <c r="BS86" s="63">
        <f t="shared" si="19"/>
        <v>8</v>
      </c>
    </row>
    <row r="87" spans="1:71" x14ac:dyDescent="0.4">
      <c r="A87" s="37" t="s">
        <v>9</v>
      </c>
      <c r="B87" s="66" t="s">
        <v>279</v>
      </c>
      <c r="C87" s="44"/>
      <c r="D87" s="45"/>
      <c r="E87" s="46"/>
      <c r="F87" s="46"/>
      <c r="G87" s="46"/>
      <c r="H87" s="46">
        <v>1</v>
      </c>
      <c r="I87" s="46"/>
      <c r="J87" s="46"/>
      <c r="K87" s="46"/>
      <c r="L87" s="48"/>
      <c r="M87" s="46"/>
      <c r="N87" s="48"/>
      <c r="O87" s="46"/>
      <c r="P87" s="46"/>
      <c r="Q87" s="46"/>
      <c r="R87" s="46"/>
      <c r="S87" s="46"/>
      <c r="T87" s="46"/>
      <c r="U87" s="46">
        <v>1</v>
      </c>
      <c r="V87" s="46"/>
      <c r="W87" s="46"/>
      <c r="X87" s="46"/>
      <c r="Y87" s="46"/>
      <c r="Z87" s="46"/>
      <c r="AA87" s="49"/>
      <c r="AB87" s="49"/>
      <c r="AC87" s="49"/>
      <c r="AD87" s="49"/>
      <c r="AE87" s="49">
        <v>1</v>
      </c>
      <c r="AF87" s="49"/>
      <c r="AG87" s="49"/>
      <c r="AH87" s="48"/>
      <c r="AI87" s="49"/>
      <c r="AJ87" s="44">
        <v>1</v>
      </c>
      <c r="AK87" s="49"/>
      <c r="AL87" s="49"/>
      <c r="AM87" s="48"/>
      <c r="AN87" s="48"/>
      <c r="AO87" s="48"/>
      <c r="AP87" s="49"/>
      <c r="AQ87" s="44">
        <v>1</v>
      </c>
      <c r="AR87" s="49"/>
      <c r="AS87" s="49"/>
      <c r="AT87" s="49"/>
      <c r="AU87" s="49"/>
      <c r="AV87" s="48">
        <v>1</v>
      </c>
      <c r="AW87" s="49"/>
      <c r="AX87" s="49"/>
      <c r="AY87" s="49"/>
      <c r="AZ87" s="49"/>
      <c r="BA87" s="49"/>
      <c r="BB87" s="49"/>
      <c r="BC87" s="46"/>
      <c r="BD87" s="46"/>
      <c r="BE87" s="46"/>
      <c r="BF87" s="46"/>
      <c r="BG87" s="46"/>
      <c r="BH87" s="46"/>
      <c r="BI87" s="46">
        <v>1</v>
      </c>
      <c r="BJ87" s="46">
        <v>1</v>
      </c>
      <c r="BK87" s="46"/>
      <c r="BL87" s="46"/>
      <c r="BM87" s="46"/>
      <c r="BN87" s="46"/>
      <c r="BO87" s="46"/>
      <c r="BP87" s="62">
        <f t="shared" si="22"/>
        <v>2</v>
      </c>
      <c r="BQ87" s="62">
        <f t="shared" si="23"/>
        <v>4</v>
      </c>
      <c r="BR87" s="62">
        <f t="shared" si="18"/>
        <v>2</v>
      </c>
      <c r="BS87" s="63">
        <f t="shared" si="19"/>
        <v>8</v>
      </c>
    </row>
    <row r="88" spans="1:71" x14ac:dyDescent="0.4">
      <c r="A88" s="37" t="s">
        <v>8</v>
      </c>
      <c r="B88" s="66" t="s">
        <v>312</v>
      </c>
      <c r="C88" s="44"/>
      <c r="D88" s="45"/>
      <c r="E88" s="46"/>
      <c r="F88" s="46"/>
      <c r="G88" s="46"/>
      <c r="H88" s="48">
        <v>1</v>
      </c>
      <c r="I88" s="46"/>
      <c r="J88" s="46"/>
      <c r="K88" s="46"/>
      <c r="L88" s="46"/>
      <c r="M88" s="46"/>
      <c r="N88" s="48"/>
      <c r="O88" s="46"/>
      <c r="P88" s="46"/>
      <c r="Q88" s="46"/>
      <c r="R88" s="46"/>
      <c r="S88" s="46"/>
      <c r="T88" s="46"/>
      <c r="U88" s="46">
        <v>1</v>
      </c>
      <c r="V88" s="46"/>
      <c r="W88" s="46"/>
      <c r="X88" s="46"/>
      <c r="Y88" s="46"/>
      <c r="Z88" s="46"/>
      <c r="AA88" s="49"/>
      <c r="AB88" s="49"/>
      <c r="AC88" s="49"/>
      <c r="AD88" s="49"/>
      <c r="AE88" s="48">
        <v>1</v>
      </c>
      <c r="AF88" s="48"/>
      <c r="AG88" s="49"/>
      <c r="AH88" s="49"/>
      <c r="AI88" s="49"/>
      <c r="AJ88" s="44">
        <v>1</v>
      </c>
      <c r="AK88" s="44"/>
      <c r="AL88" s="44"/>
      <c r="AM88" s="44"/>
      <c r="AN88" s="44"/>
      <c r="AO88" s="44"/>
      <c r="AP88" s="44"/>
      <c r="AQ88" s="44">
        <v>1</v>
      </c>
      <c r="AR88" s="44"/>
      <c r="AS88" s="44"/>
      <c r="AT88" s="44"/>
      <c r="AU88" s="44"/>
      <c r="AV88" s="44">
        <v>1</v>
      </c>
      <c r="AW88" s="49"/>
      <c r="AX88" s="48"/>
      <c r="AY88" s="49"/>
      <c r="AZ88" s="49"/>
      <c r="BA88" s="49"/>
      <c r="BB88" s="49"/>
      <c r="BC88" s="46"/>
      <c r="BD88" s="46"/>
      <c r="BE88" s="46"/>
      <c r="BF88" s="46"/>
      <c r="BG88" s="46"/>
      <c r="BH88" s="46"/>
      <c r="BI88" s="46">
        <v>1</v>
      </c>
      <c r="BJ88" s="46">
        <v>1</v>
      </c>
      <c r="BK88" s="46"/>
      <c r="BL88" s="46"/>
      <c r="BM88" s="46"/>
      <c r="BN88" s="46"/>
      <c r="BO88" s="46"/>
      <c r="BP88" s="62">
        <f t="shared" si="22"/>
        <v>2</v>
      </c>
      <c r="BQ88" s="62">
        <f t="shared" si="23"/>
        <v>4</v>
      </c>
      <c r="BR88" s="62">
        <f t="shared" si="18"/>
        <v>2</v>
      </c>
      <c r="BS88" s="63">
        <f t="shared" si="19"/>
        <v>8</v>
      </c>
    </row>
    <row r="89" spans="1:71" ht="14.85" customHeight="1" x14ac:dyDescent="0.4">
      <c r="A89" s="37" t="s">
        <v>7</v>
      </c>
      <c r="B89" s="79" t="s">
        <v>107</v>
      </c>
      <c r="C89" s="44"/>
      <c r="D89" s="45"/>
      <c r="E89" s="46"/>
      <c r="F89" s="46"/>
      <c r="G89" s="46"/>
      <c r="H89" s="48">
        <v>1</v>
      </c>
      <c r="I89" s="46"/>
      <c r="J89" s="46"/>
      <c r="K89" s="46"/>
      <c r="L89" s="46"/>
      <c r="M89" s="46"/>
      <c r="N89" s="48"/>
      <c r="O89" s="46"/>
      <c r="P89" s="46"/>
      <c r="Q89" s="46"/>
      <c r="R89" s="46"/>
      <c r="S89" s="46"/>
      <c r="T89" s="46"/>
      <c r="U89" s="46">
        <v>1</v>
      </c>
      <c r="V89" s="46"/>
      <c r="W89" s="46"/>
      <c r="X89" s="46"/>
      <c r="Y89" s="46"/>
      <c r="Z89" s="46"/>
      <c r="AA89" s="49"/>
      <c r="AB89" s="49"/>
      <c r="AC89" s="49"/>
      <c r="AD89" s="49"/>
      <c r="AE89" s="48">
        <v>1</v>
      </c>
      <c r="AF89" s="48"/>
      <c r="AG89" s="49"/>
      <c r="AH89" s="49"/>
      <c r="AI89" s="49"/>
      <c r="AJ89" s="44">
        <v>1</v>
      </c>
      <c r="AK89" s="44"/>
      <c r="AL89" s="44"/>
      <c r="AM89" s="44"/>
      <c r="AN89" s="44"/>
      <c r="AO89" s="44"/>
      <c r="AP89" s="44"/>
      <c r="AQ89" s="44">
        <v>1</v>
      </c>
      <c r="AR89" s="44"/>
      <c r="AS89" s="44"/>
      <c r="AT89" s="44"/>
      <c r="AU89" s="44"/>
      <c r="AV89" s="44">
        <v>1</v>
      </c>
      <c r="AW89" s="49"/>
      <c r="AX89" s="48"/>
      <c r="AY89" s="49"/>
      <c r="AZ89" s="49"/>
      <c r="BA89" s="49"/>
      <c r="BB89" s="49"/>
      <c r="BC89" s="46"/>
      <c r="BD89" s="46"/>
      <c r="BE89" s="46"/>
      <c r="BF89" s="46"/>
      <c r="BG89" s="46"/>
      <c r="BH89" s="46"/>
      <c r="BI89" s="46">
        <v>1</v>
      </c>
      <c r="BJ89" s="46">
        <v>1</v>
      </c>
      <c r="BK89" s="46"/>
      <c r="BL89" s="46"/>
      <c r="BM89" s="46"/>
      <c r="BN89" s="46"/>
      <c r="BO89" s="46"/>
      <c r="BP89" s="62">
        <f t="shared" si="22"/>
        <v>2</v>
      </c>
      <c r="BQ89" s="62">
        <f t="shared" si="23"/>
        <v>4</v>
      </c>
      <c r="BR89" s="62">
        <f t="shared" si="18"/>
        <v>2</v>
      </c>
      <c r="BS89" s="63">
        <f t="shared" si="19"/>
        <v>8</v>
      </c>
    </row>
    <row r="90" spans="1:71" x14ac:dyDescent="0.4">
      <c r="A90" s="37" t="s">
        <v>6</v>
      </c>
      <c r="B90" s="79" t="s">
        <v>108</v>
      </c>
      <c r="C90" s="50"/>
      <c r="D90" s="45"/>
      <c r="E90" s="46"/>
      <c r="F90" s="46"/>
      <c r="G90" s="46"/>
      <c r="H90" s="48">
        <v>1</v>
      </c>
      <c r="I90" s="46"/>
      <c r="J90" s="46"/>
      <c r="K90" s="46"/>
      <c r="L90" s="46"/>
      <c r="M90" s="46"/>
      <c r="N90" s="48"/>
      <c r="O90" s="46"/>
      <c r="P90" s="46"/>
      <c r="Q90" s="46"/>
      <c r="R90" s="46"/>
      <c r="S90" s="46"/>
      <c r="T90" s="46"/>
      <c r="U90" s="46">
        <v>1</v>
      </c>
      <c r="V90" s="46"/>
      <c r="W90" s="46"/>
      <c r="X90" s="46"/>
      <c r="Y90" s="46"/>
      <c r="Z90" s="46"/>
      <c r="AA90" s="49"/>
      <c r="AB90" s="49"/>
      <c r="AC90" s="49"/>
      <c r="AD90" s="49"/>
      <c r="AE90" s="48">
        <v>1</v>
      </c>
      <c r="AF90" s="48"/>
      <c r="AG90" s="49"/>
      <c r="AH90" s="49"/>
      <c r="AI90" s="49"/>
      <c r="AJ90" s="44">
        <v>1</v>
      </c>
      <c r="AK90" s="44"/>
      <c r="AL90" s="44"/>
      <c r="AM90" s="44"/>
      <c r="AN90" s="44"/>
      <c r="AO90" s="44"/>
      <c r="AP90" s="44"/>
      <c r="AQ90" s="44">
        <v>1</v>
      </c>
      <c r="AR90" s="44"/>
      <c r="AS90" s="44"/>
      <c r="AT90" s="44"/>
      <c r="AU90" s="44"/>
      <c r="AV90" s="44">
        <v>1</v>
      </c>
      <c r="AW90" s="49"/>
      <c r="AX90" s="48"/>
      <c r="AY90" s="49"/>
      <c r="AZ90" s="49"/>
      <c r="BA90" s="49"/>
      <c r="BB90" s="49"/>
      <c r="BC90" s="46"/>
      <c r="BD90" s="46"/>
      <c r="BE90" s="46"/>
      <c r="BF90" s="46"/>
      <c r="BG90" s="46"/>
      <c r="BH90" s="46"/>
      <c r="BI90" s="46">
        <v>1</v>
      </c>
      <c r="BJ90" s="46">
        <v>1</v>
      </c>
      <c r="BK90" s="46"/>
      <c r="BL90" s="46"/>
      <c r="BM90" s="46"/>
      <c r="BN90" s="48"/>
      <c r="BO90" s="48"/>
      <c r="BP90" s="62">
        <f t="shared" si="22"/>
        <v>2</v>
      </c>
      <c r="BQ90" s="62">
        <f t="shared" si="23"/>
        <v>4</v>
      </c>
      <c r="BR90" s="62">
        <f t="shared" si="18"/>
        <v>2</v>
      </c>
      <c r="BS90" s="63">
        <f t="shared" si="19"/>
        <v>8</v>
      </c>
    </row>
    <row r="91" spans="1:71" x14ac:dyDescent="0.4">
      <c r="A91" s="37" t="s">
        <v>5</v>
      </c>
      <c r="B91" s="89" t="s">
        <v>329</v>
      </c>
      <c r="C91" s="197"/>
      <c r="D91" s="193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>
        <v>1</v>
      </c>
      <c r="Q91" s="194"/>
      <c r="R91" s="194">
        <v>1</v>
      </c>
      <c r="S91" s="195">
        <v>1</v>
      </c>
      <c r="T91" s="194">
        <v>1</v>
      </c>
      <c r="U91" s="194"/>
      <c r="V91" s="195"/>
      <c r="W91" s="195"/>
      <c r="X91" s="194"/>
      <c r="Y91" s="194"/>
      <c r="Z91" s="194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44">
        <v>1</v>
      </c>
      <c r="AW91" s="196"/>
      <c r="AX91" s="196"/>
      <c r="AY91" s="195">
        <v>1</v>
      </c>
      <c r="AZ91" s="196"/>
      <c r="BA91" s="44">
        <v>1</v>
      </c>
      <c r="BB91" s="196"/>
      <c r="BC91" s="194">
        <v>1</v>
      </c>
      <c r="BD91" s="194"/>
      <c r="BE91" s="194"/>
      <c r="BF91" s="194"/>
      <c r="BG91" s="194">
        <v>1</v>
      </c>
      <c r="BH91" s="194"/>
      <c r="BI91" s="194"/>
      <c r="BJ91" s="194">
        <v>1</v>
      </c>
      <c r="BK91" s="194"/>
      <c r="BL91" s="194"/>
      <c r="BM91" s="195"/>
      <c r="BN91" s="194"/>
      <c r="BO91" s="194"/>
      <c r="BP91" s="62">
        <f t="shared" si="22"/>
        <v>4</v>
      </c>
      <c r="BQ91" s="62">
        <f t="shared" si="23"/>
        <v>4</v>
      </c>
      <c r="BR91" s="62">
        <f t="shared" si="18"/>
        <v>2</v>
      </c>
      <c r="BS91" s="63">
        <f t="shared" si="19"/>
        <v>10</v>
      </c>
    </row>
    <row r="92" spans="1:71" x14ac:dyDescent="0.4">
      <c r="A92" s="37" t="s">
        <v>20</v>
      </c>
      <c r="B92" s="79" t="s">
        <v>280</v>
      </c>
      <c r="C92" s="44"/>
      <c r="D92" s="45"/>
      <c r="E92" s="46">
        <v>1</v>
      </c>
      <c r="F92" s="46"/>
      <c r="G92" s="46"/>
      <c r="H92" s="46"/>
      <c r="I92" s="46"/>
      <c r="J92" s="46">
        <v>1</v>
      </c>
      <c r="K92" s="46"/>
      <c r="L92" s="46"/>
      <c r="M92" s="48">
        <v>1</v>
      </c>
      <c r="N92" s="46"/>
      <c r="O92" s="46"/>
      <c r="P92" s="46"/>
      <c r="Q92" s="46"/>
      <c r="R92" s="46"/>
      <c r="S92" s="46"/>
      <c r="T92" s="48"/>
      <c r="U92" s="46">
        <v>1</v>
      </c>
      <c r="V92" s="46"/>
      <c r="W92" s="46"/>
      <c r="X92" s="46"/>
      <c r="Y92" s="46"/>
      <c r="Z92" s="46">
        <v>1</v>
      </c>
      <c r="AA92" s="49"/>
      <c r="AB92" s="49"/>
      <c r="AC92" s="49"/>
      <c r="AD92" s="49"/>
      <c r="AE92" s="48">
        <v>1</v>
      </c>
      <c r="AF92" s="49"/>
      <c r="AG92" s="49"/>
      <c r="AH92" s="44">
        <v>1</v>
      </c>
      <c r="AI92" s="48"/>
      <c r="AJ92" s="49"/>
      <c r="AK92" s="49"/>
      <c r="AL92" s="48"/>
      <c r="AM92" s="48"/>
      <c r="AN92" s="48"/>
      <c r="AO92" s="48">
        <v>1</v>
      </c>
      <c r="AP92" s="49"/>
      <c r="AQ92" s="44">
        <v>1</v>
      </c>
      <c r="AR92" s="44"/>
      <c r="AS92" s="44"/>
      <c r="AT92" s="44"/>
      <c r="AU92" s="44"/>
      <c r="AV92" s="44"/>
      <c r="AW92" s="48"/>
      <c r="AX92" s="44"/>
      <c r="AY92" s="44"/>
      <c r="AZ92" s="44">
        <v>1</v>
      </c>
      <c r="BA92" s="49"/>
      <c r="BB92" s="48"/>
      <c r="BC92" s="46">
        <v>1</v>
      </c>
      <c r="BD92" s="46"/>
      <c r="BE92" s="46"/>
      <c r="BF92" s="46"/>
      <c r="BG92" s="46"/>
      <c r="BH92" s="46">
        <v>1</v>
      </c>
      <c r="BI92" s="46"/>
      <c r="BJ92" s="46"/>
      <c r="BK92" s="48">
        <v>1</v>
      </c>
      <c r="BL92" s="46"/>
      <c r="BM92" s="46"/>
      <c r="BN92" s="46"/>
      <c r="BO92" s="46"/>
      <c r="BP92" s="62">
        <f t="shared" si="22"/>
        <v>4</v>
      </c>
      <c r="BQ92" s="62">
        <f t="shared" si="23"/>
        <v>7</v>
      </c>
      <c r="BR92" s="62">
        <f t="shared" si="18"/>
        <v>2</v>
      </c>
      <c r="BS92" s="63">
        <f t="shared" si="19"/>
        <v>13</v>
      </c>
    </row>
    <row r="93" spans="1:71" ht="12.75" customHeight="1" x14ac:dyDescent="0.4">
      <c r="A93" s="36" t="s">
        <v>261</v>
      </c>
      <c r="B93" s="249" t="s">
        <v>267</v>
      </c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0"/>
      <c r="AH93" s="250"/>
      <c r="AI93" s="250"/>
      <c r="AJ93" s="250"/>
      <c r="AK93" s="250"/>
      <c r="AL93" s="250"/>
      <c r="AM93" s="250"/>
      <c r="AN93" s="250"/>
      <c r="AO93" s="250"/>
      <c r="AP93" s="250"/>
      <c r="AQ93" s="250"/>
      <c r="AR93" s="250"/>
      <c r="AS93" s="250"/>
      <c r="AT93" s="250"/>
      <c r="AU93" s="250"/>
      <c r="AV93" s="250"/>
      <c r="AW93" s="250"/>
      <c r="AX93" s="250"/>
      <c r="AY93" s="250"/>
      <c r="AZ93" s="250"/>
      <c r="BA93" s="250"/>
      <c r="BB93" s="250"/>
      <c r="BC93" s="250"/>
      <c r="BD93" s="250"/>
      <c r="BE93" s="250"/>
      <c r="BF93" s="250"/>
      <c r="BG93" s="250"/>
      <c r="BH93" s="250"/>
      <c r="BI93" s="250"/>
      <c r="BJ93" s="250"/>
      <c r="BK93" s="250"/>
      <c r="BL93" s="250"/>
      <c r="BM93" s="250"/>
      <c r="BN93" s="250"/>
      <c r="BO93" s="250"/>
      <c r="BP93" s="250"/>
      <c r="BQ93" s="250"/>
      <c r="BR93" s="250"/>
      <c r="BS93" s="251"/>
    </row>
    <row r="94" spans="1:71" x14ac:dyDescent="0.4">
      <c r="A94" s="82" t="s">
        <v>10</v>
      </c>
      <c r="B94" s="83" t="s">
        <v>222</v>
      </c>
      <c r="C94" s="54"/>
      <c r="D94" s="45"/>
      <c r="E94" s="46"/>
      <c r="F94" s="46"/>
      <c r="G94" s="46"/>
      <c r="H94" s="46"/>
      <c r="I94" s="46"/>
      <c r="J94" s="46">
        <v>1</v>
      </c>
      <c r="K94" s="46">
        <v>1</v>
      </c>
      <c r="L94" s="46">
        <v>1</v>
      </c>
      <c r="M94" s="46"/>
      <c r="N94" s="46"/>
      <c r="O94" s="46"/>
      <c r="P94" s="46"/>
      <c r="Q94" s="46"/>
      <c r="R94" s="46"/>
      <c r="S94" s="46">
        <v>1</v>
      </c>
      <c r="T94" s="46"/>
      <c r="U94" s="46"/>
      <c r="V94" s="46"/>
      <c r="W94" s="46"/>
      <c r="X94" s="46"/>
      <c r="Y94" s="46"/>
      <c r="Z94" s="46"/>
      <c r="AA94" s="55"/>
      <c r="AB94" s="55"/>
      <c r="AC94" s="55"/>
      <c r="AD94" s="55"/>
      <c r="AE94" s="55"/>
      <c r="AF94" s="55"/>
      <c r="AG94" s="55">
        <v>1</v>
      </c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46"/>
      <c r="BD94" s="46"/>
      <c r="BE94" s="48"/>
      <c r="BF94" s="48"/>
      <c r="BG94" s="46"/>
      <c r="BH94" s="46"/>
      <c r="BI94" s="46"/>
      <c r="BJ94" s="46"/>
      <c r="BK94" s="46"/>
      <c r="BL94" s="48">
        <v>1</v>
      </c>
      <c r="BM94" s="46"/>
      <c r="BN94" s="46"/>
      <c r="BO94" s="46"/>
      <c r="BP94" s="62">
        <f>SUM(C94:W94)</f>
        <v>4</v>
      </c>
      <c r="BQ94" s="62">
        <f>SUM(X94:BF94)</f>
        <v>1</v>
      </c>
      <c r="BR94" s="62">
        <f>SUM(BG94:BO94)</f>
        <v>1</v>
      </c>
      <c r="BS94" s="63">
        <f>SUM(BP94:BR94)</f>
        <v>6</v>
      </c>
    </row>
    <row r="95" spans="1:71" x14ac:dyDescent="0.4">
      <c r="A95" s="82" t="s">
        <v>9</v>
      </c>
      <c r="B95" s="83" t="s">
        <v>223</v>
      </c>
      <c r="C95" s="54"/>
      <c r="D95" s="45"/>
      <c r="E95" s="46"/>
      <c r="F95" s="46"/>
      <c r="G95" s="46"/>
      <c r="H95" s="46"/>
      <c r="I95" s="46"/>
      <c r="J95" s="46">
        <v>1</v>
      </c>
      <c r="K95" s="46">
        <v>1</v>
      </c>
      <c r="L95" s="46">
        <v>1</v>
      </c>
      <c r="M95" s="46"/>
      <c r="N95" s="46"/>
      <c r="O95" s="46"/>
      <c r="P95" s="46"/>
      <c r="Q95" s="46"/>
      <c r="R95" s="46"/>
      <c r="S95" s="46">
        <v>1</v>
      </c>
      <c r="T95" s="46"/>
      <c r="U95" s="46"/>
      <c r="V95" s="46"/>
      <c r="W95" s="46"/>
      <c r="X95" s="46"/>
      <c r="Y95" s="46"/>
      <c r="Z95" s="46"/>
      <c r="AA95" s="55"/>
      <c r="AB95" s="55"/>
      <c r="AC95" s="55"/>
      <c r="AD95" s="55"/>
      <c r="AE95" s="55"/>
      <c r="AF95" s="55"/>
      <c r="AG95" s="55">
        <v>1</v>
      </c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46"/>
      <c r="BD95" s="46"/>
      <c r="BE95" s="48"/>
      <c r="BF95" s="48"/>
      <c r="BG95" s="46"/>
      <c r="BH95" s="46"/>
      <c r="BI95" s="46"/>
      <c r="BJ95" s="46"/>
      <c r="BK95" s="46"/>
      <c r="BL95" s="48">
        <v>1</v>
      </c>
      <c r="BM95" s="46"/>
      <c r="BN95" s="46"/>
      <c r="BO95" s="46"/>
      <c r="BP95" s="62">
        <f>SUM(C95:W95)</f>
        <v>4</v>
      </c>
      <c r="BQ95" s="62">
        <f>SUM(X95:BF95)</f>
        <v>1</v>
      </c>
      <c r="BR95" s="62">
        <f>SUM(BG95:BO95)</f>
        <v>1</v>
      </c>
      <c r="BS95" s="63">
        <f>SUM(BP95:BR95)</f>
        <v>6</v>
      </c>
    </row>
    <row r="96" spans="1:71" x14ac:dyDescent="0.4">
      <c r="A96" s="82" t="s">
        <v>8</v>
      </c>
      <c r="B96" s="83" t="s">
        <v>224</v>
      </c>
      <c r="C96" s="54"/>
      <c r="D96" s="45"/>
      <c r="E96" s="46"/>
      <c r="F96" s="46"/>
      <c r="G96" s="46"/>
      <c r="H96" s="46"/>
      <c r="I96" s="46"/>
      <c r="J96" s="46">
        <v>1</v>
      </c>
      <c r="K96" s="46">
        <v>1</v>
      </c>
      <c r="L96" s="46"/>
      <c r="M96" s="46"/>
      <c r="N96" s="46"/>
      <c r="O96" s="46"/>
      <c r="P96" s="46">
        <v>1</v>
      </c>
      <c r="Q96" s="46"/>
      <c r="R96" s="46"/>
      <c r="S96" s="46">
        <v>1</v>
      </c>
      <c r="T96" s="46"/>
      <c r="U96" s="46"/>
      <c r="V96" s="46"/>
      <c r="W96" s="46"/>
      <c r="X96" s="46"/>
      <c r="Y96" s="46"/>
      <c r="Z96" s="46"/>
      <c r="AA96" s="55"/>
      <c r="AB96" s="55"/>
      <c r="AC96" s="55"/>
      <c r="AD96" s="55"/>
      <c r="AE96" s="55"/>
      <c r="AF96" s="55"/>
      <c r="AG96" s="55">
        <v>1</v>
      </c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46"/>
      <c r="BD96" s="46"/>
      <c r="BE96" s="48"/>
      <c r="BF96" s="48"/>
      <c r="BG96" s="46"/>
      <c r="BH96" s="46"/>
      <c r="BI96" s="46"/>
      <c r="BJ96" s="46"/>
      <c r="BK96" s="46"/>
      <c r="BL96" s="48">
        <v>1</v>
      </c>
      <c r="BM96" s="46"/>
      <c r="BN96" s="46">
        <v>1</v>
      </c>
      <c r="BO96" s="46"/>
      <c r="BP96" s="62">
        <f>SUM(C96:W96)</f>
        <v>4</v>
      </c>
      <c r="BQ96" s="62">
        <f>SUM(X96:BF96)</f>
        <v>1</v>
      </c>
      <c r="BR96" s="62">
        <f>SUM(BG96:BO96)</f>
        <v>2</v>
      </c>
      <c r="BS96" s="63">
        <f>SUM(BP96:BR96)</f>
        <v>7</v>
      </c>
    </row>
    <row r="97" spans="1:71" x14ac:dyDescent="0.4">
      <c r="A97" s="82" t="s">
        <v>7</v>
      </c>
      <c r="B97" s="83" t="s">
        <v>234</v>
      </c>
      <c r="C97" s="54"/>
      <c r="D97" s="45"/>
      <c r="E97" s="46"/>
      <c r="F97" s="46"/>
      <c r="G97" s="46"/>
      <c r="H97" s="46"/>
      <c r="I97" s="46"/>
      <c r="J97" s="46">
        <v>1</v>
      </c>
      <c r="K97" s="46">
        <v>1</v>
      </c>
      <c r="L97" s="46"/>
      <c r="M97" s="46"/>
      <c r="N97" s="46"/>
      <c r="O97" s="46"/>
      <c r="P97" s="46">
        <v>1</v>
      </c>
      <c r="Q97" s="46"/>
      <c r="R97" s="46"/>
      <c r="S97" s="46">
        <v>1</v>
      </c>
      <c r="T97" s="46"/>
      <c r="U97" s="46"/>
      <c r="V97" s="46"/>
      <c r="W97" s="46"/>
      <c r="X97" s="46"/>
      <c r="Y97" s="46"/>
      <c r="Z97" s="46"/>
      <c r="AA97" s="55"/>
      <c r="AB97" s="55"/>
      <c r="AC97" s="55"/>
      <c r="AD97" s="55"/>
      <c r="AE97" s="55"/>
      <c r="AF97" s="55"/>
      <c r="AG97" s="55">
        <v>1</v>
      </c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46"/>
      <c r="BD97" s="46"/>
      <c r="BE97" s="48"/>
      <c r="BF97" s="48"/>
      <c r="BG97" s="46"/>
      <c r="BH97" s="46"/>
      <c r="BI97" s="46"/>
      <c r="BJ97" s="46"/>
      <c r="BK97" s="46"/>
      <c r="BL97" s="48">
        <v>1</v>
      </c>
      <c r="BM97" s="46"/>
      <c r="BN97" s="46">
        <v>1</v>
      </c>
      <c r="BO97" s="46"/>
      <c r="BP97" s="62">
        <f>SUM(C97:W97)</f>
        <v>4</v>
      </c>
      <c r="BQ97" s="62">
        <f>SUM(X97:BF97)</f>
        <v>1</v>
      </c>
      <c r="BR97" s="62">
        <f>SUM(BG97:BO97)</f>
        <v>2</v>
      </c>
      <c r="BS97" s="63">
        <f>SUM(BP97:BR97)</f>
        <v>7</v>
      </c>
    </row>
    <row r="98" spans="1:71" x14ac:dyDescent="0.4">
      <c r="A98" s="82" t="s">
        <v>6</v>
      </c>
      <c r="B98" s="83" t="s">
        <v>235</v>
      </c>
      <c r="C98" s="54"/>
      <c r="D98" s="45"/>
      <c r="E98" s="46"/>
      <c r="F98" s="46"/>
      <c r="G98" s="46"/>
      <c r="H98" s="46"/>
      <c r="I98" s="46"/>
      <c r="J98" s="46">
        <v>1</v>
      </c>
      <c r="K98" s="46">
        <v>1</v>
      </c>
      <c r="L98" s="46"/>
      <c r="M98" s="46"/>
      <c r="N98" s="46"/>
      <c r="O98" s="46"/>
      <c r="P98" s="46">
        <v>1</v>
      </c>
      <c r="Q98" s="46"/>
      <c r="R98" s="46"/>
      <c r="S98" s="46">
        <v>1</v>
      </c>
      <c r="T98" s="46"/>
      <c r="U98" s="46"/>
      <c r="V98" s="46"/>
      <c r="W98" s="46"/>
      <c r="X98" s="46"/>
      <c r="Y98" s="46"/>
      <c r="Z98" s="46"/>
      <c r="AA98" s="55"/>
      <c r="AB98" s="55"/>
      <c r="AC98" s="55"/>
      <c r="AD98" s="55"/>
      <c r="AE98" s="55"/>
      <c r="AF98" s="55"/>
      <c r="AG98" s="55">
        <v>1</v>
      </c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46"/>
      <c r="BD98" s="46"/>
      <c r="BE98" s="48"/>
      <c r="BF98" s="48"/>
      <c r="BG98" s="46"/>
      <c r="BH98" s="46"/>
      <c r="BI98" s="46"/>
      <c r="BJ98" s="46"/>
      <c r="BK98" s="46"/>
      <c r="BL98" s="48">
        <v>1</v>
      </c>
      <c r="BM98" s="46"/>
      <c r="BN98" s="46">
        <v>1</v>
      </c>
      <c r="BO98" s="46"/>
      <c r="BP98" s="62">
        <f>SUM(C98:W98)</f>
        <v>4</v>
      </c>
      <c r="BQ98" s="62">
        <f>SUM(X98:BF98)</f>
        <v>1</v>
      </c>
      <c r="BR98" s="62">
        <f>SUM(BG98:BO98)</f>
        <v>2</v>
      </c>
      <c r="BS98" s="63">
        <f>SUM(BP98:BR98)</f>
        <v>7</v>
      </c>
    </row>
    <row r="99" spans="1:71" x14ac:dyDescent="0.4">
      <c r="A99" s="240" t="s">
        <v>294</v>
      </c>
      <c r="B99" s="240"/>
      <c r="C99" s="61">
        <f t="shared" ref="C99:AH99" si="24">SUM(C6:C14,C61:C67,C49:C58,C24:C47,C16:C21)</f>
        <v>3</v>
      </c>
      <c r="D99" s="61">
        <f t="shared" si="24"/>
        <v>2</v>
      </c>
      <c r="E99" s="61">
        <f t="shared" si="24"/>
        <v>4</v>
      </c>
      <c r="F99" s="61">
        <f t="shared" si="24"/>
        <v>2</v>
      </c>
      <c r="G99" s="61">
        <f t="shared" si="24"/>
        <v>10</v>
      </c>
      <c r="H99" s="61">
        <f t="shared" si="24"/>
        <v>11</v>
      </c>
      <c r="I99" s="61">
        <f t="shared" si="24"/>
        <v>5</v>
      </c>
      <c r="J99" s="61">
        <f t="shared" si="24"/>
        <v>9</v>
      </c>
      <c r="K99" s="61">
        <f t="shared" si="24"/>
        <v>4</v>
      </c>
      <c r="L99" s="61">
        <f t="shared" si="24"/>
        <v>4</v>
      </c>
      <c r="M99" s="61">
        <f t="shared" si="24"/>
        <v>6</v>
      </c>
      <c r="N99" s="61">
        <f t="shared" si="24"/>
        <v>5</v>
      </c>
      <c r="O99" s="61">
        <f t="shared" si="24"/>
        <v>2</v>
      </c>
      <c r="P99" s="61">
        <f t="shared" si="24"/>
        <v>2</v>
      </c>
      <c r="Q99" s="61">
        <f t="shared" si="24"/>
        <v>1</v>
      </c>
      <c r="R99" s="61">
        <f t="shared" si="24"/>
        <v>0</v>
      </c>
      <c r="S99" s="61">
        <f t="shared" si="24"/>
        <v>3</v>
      </c>
      <c r="T99" s="61">
        <f t="shared" si="24"/>
        <v>10</v>
      </c>
      <c r="U99" s="61">
        <f t="shared" si="24"/>
        <v>6</v>
      </c>
      <c r="V99" s="61">
        <f t="shared" si="24"/>
        <v>2</v>
      </c>
      <c r="W99" s="61">
        <f t="shared" si="24"/>
        <v>4</v>
      </c>
      <c r="X99" s="61">
        <f t="shared" si="24"/>
        <v>4</v>
      </c>
      <c r="Y99" s="61">
        <f t="shared" si="24"/>
        <v>3</v>
      </c>
      <c r="Z99" s="61">
        <f t="shared" si="24"/>
        <v>5</v>
      </c>
      <c r="AA99" s="61">
        <f t="shared" si="24"/>
        <v>5</v>
      </c>
      <c r="AB99" s="61">
        <f t="shared" si="24"/>
        <v>2</v>
      </c>
      <c r="AC99" s="61">
        <f t="shared" si="24"/>
        <v>4</v>
      </c>
      <c r="AD99" s="61">
        <f t="shared" si="24"/>
        <v>5</v>
      </c>
      <c r="AE99" s="61">
        <f t="shared" si="24"/>
        <v>16</v>
      </c>
      <c r="AF99" s="61">
        <f t="shared" si="24"/>
        <v>5</v>
      </c>
      <c r="AG99" s="61">
        <f t="shared" si="24"/>
        <v>6</v>
      </c>
      <c r="AH99" s="61">
        <f t="shared" si="24"/>
        <v>9</v>
      </c>
      <c r="AI99" s="61">
        <f t="shared" ref="AI99:BS99" si="25">SUM(AI6:AI14,AI61:AI67,AI49:AI58,AI24:AI47,AI16:AI21)</f>
        <v>7</v>
      </c>
      <c r="AJ99" s="61">
        <f t="shared" si="25"/>
        <v>4</v>
      </c>
      <c r="AK99" s="61">
        <f t="shared" si="25"/>
        <v>2</v>
      </c>
      <c r="AL99" s="61">
        <f t="shared" si="25"/>
        <v>6</v>
      </c>
      <c r="AM99" s="61">
        <f t="shared" si="25"/>
        <v>8</v>
      </c>
      <c r="AN99" s="61">
        <f t="shared" si="25"/>
        <v>6</v>
      </c>
      <c r="AO99" s="61">
        <f t="shared" si="25"/>
        <v>5</v>
      </c>
      <c r="AP99" s="61">
        <f t="shared" si="25"/>
        <v>3</v>
      </c>
      <c r="AQ99" s="61">
        <f t="shared" si="25"/>
        <v>5</v>
      </c>
      <c r="AR99" s="61">
        <f t="shared" si="25"/>
        <v>1</v>
      </c>
      <c r="AS99" s="61">
        <f t="shared" si="25"/>
        <v>1</v>
      </c>
      <c r="AT99" s="61">
        <f t="shared" si="25"/>
        <v>9</v>
      </c>
      <c r="AU99" s="61">
        <f t="shared" si="25"/>
        <v>4</v>
      </c>
      <c r="AV99" s="61">
        <f t="shared" si="25"/>
        <v>10</v>
      </c>
      <c r="AW99" s="61">
        <f t="shared" si="25"/>
        <v>10</v>
      </c>
      <c r="AX99" s="61">
        <f t="shared" si="25"/>
        <v>12</v>
      </c>
      <c r="AY99" s="61">
        <f t="shared" si="25"/>
        <v>2</v>
      </c>
      <c r="AZ99" s="61">
        <f t="shared" si="25"/>
        <v>7</v>
      </c>
      <c r="BA99" s="61">
        <f t="shared" si="25"/>
        <v>4</v>
      </c>
      <c r="BB99" s="61">
        <f t="shared" si="25"/>
        <v>10</v>
      </c>
      <c r="BC99" s="61">
        <f t="shared" si="25"/>
        <v>3</v>
      </c>
      <c r="BD99" s="61">
        <f t="shared" si="25"/>
        <v>2</v>
      </c>
      <c r="BE99" s="61">
        <f t="shared" si="25"/>
        <v>1</v>
      </c>
      <c r="BF99" s="61">
        <f t="shared" si="25"/>
        <v>2</v>
      </c>
      <c r="BG99" s="61">
        <f t="shared" si="25"/>
        <v>8</v>
      </c>
      <c r="BH99" s="61">
        <f t="shared" si="25"/>
        <v>2</v>
      </c>
      <c r="BI99" s="61">
        <f t="shared" si="25"/>
        <v>16</v>
      </c>
      <c r="BJ99" s="61">
        <f t="shared" si="25"/>
        <v>27</v>
      </c>
      <c r="BK99" s="61">
        <f t="shared" si="25"/>
        <v>2</v>
      </c>
      <c r="BL99" s="61">
        <f t="shared" si="25"/>
        <v>4</v>
      </c>
      <c r="BM99" s="61">
        <f t="shared" si="25"/>
        <v>4</v>
      </c>
      <c r="BN99" s="61">
        <f t="shared" si="25"/>
        <v>13</v>
      </c>
      <c r="BO99" s="61">
        <f t="shared" si="25"/>
        <v>1</v>
      </c>
      <c r="BP99" s="61">
        <f t="shared" si="25"/>
        <v>95</v>
      </c>
      <c r="BQ99" s="61">
        <f t="shared" si="25"/>
        <v>188</v>
      </c>
      <c r="BR99" s="61">
        <f t="shared" si="25"/>
        <v>77</v>
      </c>
      <c r="BS99" s="61">
        <f t="shared" si="25"/>
        <v>360</v>
      </c>
    </row>
    <row r="100" spans="1:71" x14ac:dyDescent="0.4">
      <c r="A100" s="241" t="s">
        <v>295</v>
      </c>
      <c r="B100" s="242"/>
      <c r="C100" s="61">
        <f t="shared" ref="C100:AH100" si="26">SUM(C6:C14,C70:C76,C49:C58,C24:C47,C16:C21)</f>
        <v>5</v>
      </c>
      <c r="D100" s="61">
        <f t="shared" si="26"/>
        <v>2</v>
      </c>
      <c r="E100" s="61">
        <f t="shared" si="26"/>
        <v>4</v>
      </c>
      <c r="F100" s="61">
        <f t="shared" si="26"/>
        <v>2</v>
      </c>
      <c r="G100" s="61">
        <f t="shared" si="26"/>
        <v>11</v>
      </c>
      <c r="H100" s="61">
        <f t="shared" si="26"/>
        <v>11</v>
      </c>
      <c r="I100" s="61">
        <f t="shared" si="26"/>
        <v>7</v>
      </c>
      <c r="J100" s="61">
        <f t="shared" si="26"/>
        <v>8</v>
      </c>
      <c r="K100" s="61">
        <f t="shared" si="26"/>
        <v>7</v>
      </c>
      <c r="L100" s="61">
        <f t="shared" si="26"/>
        <v>6</v>
      </c>
      <c r="M100" s="61">
        <f t="shared" si="26"/>
        <v>3</v>
      </c>
      <c r="N100" s="61">
        <f t="shared" si="26"/>
        <v>3</v>
      </c>
      <c r="O100" s="61">
        <f t="shared" si="26"/>
        <v>2</v>
      </c>
      <c r="P100" s="61">
        <f t="shared" si="26"/>
        <v>2</v>
      </c>
      <c r="Q100" s="61">
        <f t="shared" si="26"/>
        <v>1</v>
      </c>
      <c r="R100" s="61">
        <f t="shared" si="26"/>
        <v>0</v>
      </c>
      <c r="S100" s="61">
        <f t="shared" si="26"/>
        <v>3</v>
      </c>
      <c r="T100" s="61">
        <f t="shared" si="26"/>
        <v>9</v>
      </c>
      <c r="U100" s="61">
        <f t="shared" si="26"/>
        <v>8</v>
      </c>
      <c r="V100" s="61">
        <f t="shared" si="26"/>
        <v>2</v>
      </c>
      <c r="W100" s="61">
        <f t="shared" si="26"/>
        <v>4</v>
      </c>
      <c r="X100" s="61">
        <f t="shared" si="26"/>
        <v>8</v>
      </c>
      <c r="Y100" s="61">
        <f t="shared" si="26"/>
        <v>5</v>
      </c>
      <c r="Z100" s="61">
        <f t="shared" si="26"/>
        <v>7</v>
      </c>
      <c r="AA100" s="61">
        <f t="shared" si="26"/>
        <v>5</v>
      </c>
      <c r="AB100" s="61">
        <f t="shared" si="26"/>
        <v>4</v>
      </c>
      <c r="AC100" s="61">
        <f t="shared" si="26"/>
        <v>4</v>
      </c>
      <c r="AD100" s="61">
        <f t="shared" si="26"/>
        <v>5</v>
      </c>
      <c r="AE100" s="61">
        <f t="shared" si="26"/>
        <v>13</v>
      </c>
      <c r="AF100" s="61">
        <f t="shared" si="26"/>
        <v>7</v>
      </c>
      <c r="AG100" s="61">
        <f t="shared" si="26"/>
        <v>9</v>
      </c>
      <c r="AH100" s="61">
        <f t="shared" si="26"/>
        <v>12</v>
      </c>
      <c r="AI100" s="61">
        <f t="shared" ref="AI100:BS100" si="27">SUM(AI6:AI14,AI70:AI76,AI49:AI58,AI24:AI47,AI16:AI21)</f>
        <v>9</v>
      </c>
      <c r="AJ100" s="61">
        <f t="shared" si="27"/>
        <v>4</v>
      </c>
      <c r="AK100" s="61">
        <f t="shared" si="27"/>
        <v>2</v>
      </c>
      <c r="AL100" s="61">
        <f t="shared" si="27"/>
        <v>9</v>
      </c>
      <c r="AM100" s="61">
        <f t="shared" si="27"/>
        <v>3</v>
      </c>
      <c r="AN100" s="61">
        <f t="shared" si="27"/>
        <v>7</v>
      </c>
      <c r="AO100" s="61">
        <f t="shared" si="27"/>
        <v>2</v>
      </c>
      <c r="AP100" s="61">
        <f t="shared" si="27"/>
        <v>1</v>
      </c>
      <c r="AQ100" s="61">
        <f t="shared" si="27"/>
        <v>5</v>
      </c>
      <c r="AR100" s="61">
        <f t="shared" si="27"/>
        <v>1</v>
      </c>
      <c r="AS100" s="61">
        <f t="shared" si="27"/>
        <v>1</v>
      </c>
      <c r="AT100" s="61">
        <f t="shared" si="27"/>
        <v>11</v>
      </c>
      <c r="AU100" s="61">
        <f t="shared" si="27"/>
        <v>4</v>
      </c>
      <c r="AV100" s="61">
        <f t="shared" si="27"/>
        <v>11</v>
      </c>
      <c r="AW100" s="61">
        <f t="shared" si="27"/>
        <v>10</v>
      </c>
      <c r="AX100" s="61">
        <f t="shared" si="27"/>
        <v>11</v>
      </c>
      <c r="AY100" s="61">
        <f t="shared" si="27"/>
        <v>2</v>
      </c>
      <c r="AZ100" s="61">
        <f t="shared" si="27"/>
        <v>8</v>
      </c>
      <c r="BA100" s="61">
        <f t="shared" si="27"/>
        <v>6</v>
      </c>
      <c r="BB100" s="61">
        <f t="shared" si="27"/>
        <v>9</v>
      </c>
      <c r="BC100" s="61">
        <f t="shared" si="27"/>
        <v>3</v>
      </c>
      <c r="BD100" s="61">
        <f t="shared" si="27"/>
        <v>3</v>
      </c>
      <c r="BE100" s="61">
        <f t="shared" si="27"/>
        <v>1</v>
      </c>
      <c r="BF100" s="61">
        <f t="shared" si="27"/>
        <v>2</v>
      </c>
      <c r="BG100" s="61">
        <f t="shared" si="27"/>
        <v>12</v>
      </c>
      <c r="BH100" s="61">
        <f t="shared" si="27"/>
        <v>4</v>
      </c>
      <c r="BI100" s="61">
        <f t="shared" si="27"/>
        <v>17</v>
      </c>
      <c r="BJ100" s="61">
        <f t="shared" si="27"/>
        <v>30</v>
      </c>
      <c r="BK100" s="61">
        <f t="shared" si="27"/>
        <v>1</v>
      </c>
      <c r="BL100" s="61">
        <f t="shared" si="27"/>
        <v>6</v>
      </c>
      <c r="BM100" s="61">
        <f t="shared" si="27"/>
        <v>4</v>
      </c>
      <c r="BN100" s="61">
        <f t="shared" si="27"/>
        <v>13</v>
      </c>
      <c r="BO100" s="61">
        <f t="shared" si="27"/>
        <v>1</v>
      </c>
      <c r="BP100" s="61">
        <f t="shared" si="27"/>
        <v>100</v>
      </c>
      <c r="BQ100" s="61">
        <f t="shared" si="27"/>
        <v>204</v>
      </c>
      <c r="BR100" s="61">
        <f t="shared" si="27"/>
        <v>88</v>
      </c>
      <c r="BS100" s="61">
        <f t="shared" si="27"/>
        <v>392</v>
      </c>
    </row>
    <row r="101" spans="1:71" x14ac:dyDescent="0.4">
      <c r="A101" s="240" t="s">
        <v>262</v>
      </c>
      <c r="B101" s="240"/>
      <c r="C101" s="61">
        <f t="shared" ref="C101:AH101" si="28">SUM(C6:C14,C78:C84,C49:C58,C24:C47,C16:C21)</f>
        <v>3</v>
      </c>
      <c r="D101" s="61">
        <f t="shared" si="28"/>
        <v>2</v>
      </c>
      <c r="E101" s="61">
        <f t="shared" si="28"/>
        <v>4</v>
      </c>
      <c r="F101" s="61">
        <f t="shared" si="28"/>
        <v>6</v>
      </c>
      <c r="G101" s="61">
        <f t="shared" si="28"/>
        <v>7</v>
      </c>
      <c r="H101" s="61">
        <f t="shared" si="28"/>
        <v>9</v>
      </c>
      <c r="I101" s="61">
        <f t="shared" si="28"/>
        <v>5</v>
      </c>
      <c r="J101" s="61">
        <f t="shared" si="28"/>
        <v>8</v>
      </c>
      <c r="K101" s="61">
        <f t="shared" si="28"/>
        <v>3</v>
      </c>
      <c r="L101" s="61">
        <f t="shared" si="28"/>
        <v>4</v>
      </c>
      <c r="M101" s="61">
        <f t="shared" si="28"/>
        <v>3</v>
      </c>
      <c r="N101" s="61">
        <f t="shared" si="28"/>
        <v>3</v>
      </c>
      <c r="O101" s="61">
        <f t="shared" si="28"/>
        <v>2</v>
      </c>
      <c r="P101" s="61">
        <f t="shared" si="28"/>
        <v>2</v>
      </c>
      <c r="Q101" s="61">
        <f t="shared" si="28"/>
        <v>1</v>
      </c>
      <c r="R101" s="61">
        <f t="shared" si="28"/>
        <v>1</v>
      </c>
      <c r="S101" s="61">
        <f t="shared" si="28"/>
        <v>4</v>
      </c>
      <c r="T101" s="61">
        <f t="shared" si="28"/>
        <v>11</v>
      </c>
      <c r="U101" s="61">
        <f t="shared" si="28"/>
        <v>6</v>
      </c>
      <c r="V101" s="61">
        <f t="shared" si="28"/>
        <v>2</v>
      </c>
      <c r="W101" s="61">
        <f t="shared" si="28"/>
        <v>4</v>
      </c>
      <c r="X101" s="61">
        <f t="shared" si="28"/>
        <v>4</v>
      </c>
      <c r="Y101" s="61">
        <f t="shared" si="28"/>
        <v>3</v>
      </c>
      <c r="Z101" s="61">
        <f t="shared" si="28"/>
        <v>5</v>
      </c>
      <c r="AA101" s="61">
        <f t="shared" si="28"/>
        <v>5</v>
      </c>
      <c r="AB101" s="61">
        <f t="shared" si="28"/>
        <v>6</v>
      </c>
      <c r="AC101" s="61">
        <f t="shared" si="28"/>
        <v>8</v>
      </c>
      <c r="AD101" s="61">
        <f t="shared" si="28"/>
        <v>8</v>
      </c>
      <c r="AE101" s="61">
        <f t="shared" si="28"/>
        <v>16</v>
      </c>
      <c r="AF101" s="61">
        <f t="shared" si="28"/>
        <v>5</v>
      </c>
      <c r="AG101" s="61">
        <f t="shared" si="28"/>
        <v>5</v>
      </c>
      <c r="AH101" s="61">
        <f t="shared" si="28"/>
        <v>9</v>
      </c>
      <c r="AI101" s="61">
        <f t="shared" ref="AI101:BS101" si="29">SUM(AI6:AI14,AI78:AI84,AI49:AI58,AI24:AI47,AI16:AI21)</f>
        <v>6</v>
      </c>
      <c r="AJ101" s="61">
        <f t="shared" si="29"/>
        <v>5</v>
      </c>
      <c r="AK101" s="61">
        <f t="shared" si="29"/>
        <v>2</v>
      </c>
      <c r="AL101" s="61">
        <f t="shared" si="29"/>
        <v>5</v>
      </c>
      <c r="AM101" s="61">
        <f t="shared" si="29"/>
        <v>3</v>
      </c>
      <c r="AN101" s="61">
        <f t="shared" si="29"/>
        <v>4</v>
      </c>
      <c r="AO101" s="61">
        <f t="shared" si="29"/>
        <v>2</v>
      </c>
      <c r="AP101" s="61">
        <f t="shared" si="29"/>
        <v>1</v>
      </c>
      <c r="AQ101" s="61">
        <f t="shared" si="29"/>
        <v>5</v>
      </c>
      <c r="AR101" s="61">
        <f t="shared" si="29"/>
        <v>1</v>
      </c>
      <c r="AS101" s="61">
        <f t="shared" si="29"/>
        <v>2</v>
      </c>
      <c r="AT101" s="61">
        <f t="shared" si="29"/>
        <v>11</v>
      </c>
      <c r="AU101" s="61">
        <f t="shared" si="29"/>
        <v>6</v>
      </c>
      <c r="AV101" s="61">
        <f t="shared" si="29"/>
        <v>9</v>
      </c>
      <c r="AW101" s="61">
        <f t="shared" si="29"/>
        <v>11</v>
      </c>
      <c r="AX101" s="61">
        <f t="shared" si="29"/>
        <v>10</v>
      </c>
      <c r="AY101" s="61">
        <f t="shared" si="29"/>
        <v>3</v>
      </c>
      <c r="AZ101" s="61">
        <f t="shared" si="29"/>
        <v>6</v>
      </c>
      <c r="BA101" s="61">
        <f t="shared" si="29"/>
        <v>4</v>
      </c>
      <c r="BB101" s="61">
        <f t="shared" si="29"/>
        <v>10</v>
      </c>
      <c r="BC101" s="61">
        <f t="shared" si="29"/>
        <v>3</v>
      </c>
      <c r="BD101" s="61">
        <f t="shared" si="29"/>
        <v>2</v>
      </c>
      <c r="BE101" s="61">
        <f t="shared" si="29"/>
        <v>1</v>
      </c>
      <c r="BF101" s="61">
        <f t="shared" si="29"/>
        <v>2</v>
      </c>
      <c r="BG101" s="61">
        <f t="shared" si="29"/>
        <v>8</v>
      </c>
      <c r="BH101" s="61">
        <f t="shared" si="29"/>
        <v>5</v>
      </c>
      <c r="BI101" s="61">
        <f t="shared" si="29"/>
        <v>13</v>
      </c>
      <c r="BJ101" s="61">
        <f t="shared" si="29"/>
        <v>24</v>
      </c>
      <c r="BK101" s="61">
        <f t="shared" si="29"/>
        <v>1</v>
      </c>
      <c r="BL101" s="61">
        <f t="shared" si="29"/>
        <v>5</v>
      </c>
      <c r="BM101" s="61">
        <f t="shared" si="29"/>
        <v>5</v>
      </c>
      <c r="BN101" s="61">
        <f t="shared" si="29"/>
        <v>18</v>
      </c>
      <c r="BO101" s="61">
        <f t="shared" si="29"/>
        <v>1</v>
      </c>
      <c r="BP101" s="61">
        <f t="shared" si="29"/>
        <v>90</v>
      </c>
      <c r="BQ101" s="61">
        <f t="shared" si="29"/>
        <v>188</v>
      </c>
      <c r="BR101" s="61">
        <f t="shared" si="29"/>
        <v>80</v>
      </c>
      <c r="BS101" s="61">
        <f t="shared" si="29"/>
        <v>358</v>
      </c>
    </row>
    <row r="102" spans="1:71" x14ac:dyDescent="0.4">
      <c r="A102" s="241" t="s">
        <v>296</v>
      </c>
      <c r="B102" s="242"/>
      <c r="C102" s="61">
        <f t="shared" ref="C102:AH102" si="30">SUM(C6:C14,C86:C92,C49:C58,C24:C47,C16:C21)</f>
        <v>3</v>
      </c>
      <c r="D102" s="61">
        <f t="shared" si="30"/>
        <v>2</v>
      </c>
      <c r="E102" s="61">
        <f t="shared" si="30"/>
        <v>5</v>
      </c>
      <c r="F102" s="61">
        <f t="shared" si="30"/>
        <v>2</v>
      </c>
      <c r="G102" s="61">
        <f t="shared" si="30"/>
        <v>7</v>
      </c>
      <c r="H102" s="61">
        <f t="shared" si="30"/>
        <v>14</v>
      </c>
      <c r="I102" s="61">
        <f t="shared" si="30"/>
        <v>5</v>
      </c>
      <c r="J102" s="61">
        <f t="shared" si="30"/>
        <v>8</v>
      </c>
      <c r="K102" s="61">
        <f t="shared" si="30"/>
        <v>3</v>
      </c>
      <c r="L102" s="61">
        <f t="shared" si="30"/>
        <v>4</v>
      </c>
      <c r="M102" s="61">
        <f t="shared" si="30"/>
        <v>4</v>
      </c>
      <c r="N102" s="61">
        <f t="shared" si="30"/>
        <v>3</v>
      </c>
      <c r="O102" s="61">
        <f t="shared" si="30"/>
        <v>2</v>
      </c>
      <c r="P102" s="61">
        <f t="shared" si="30"/>
        <v>3</v>
      </c>
      <c r="Q102" s="61">
        <f t="shared" si="30"/>
        <v>1</v>
      </c>
      <c r="R102" s="61">
        <f t="shared" si="30"/>
        <v>1</v>
      </c>
      <c r="S102" s="61">
        <f t="shared" si="30"/>
        <v>3</v>
      </c>
      <c r="T102" s="61">
        <f t="shared" si="30"/>
        <v>9</v>
      </c>
      <c r="U102" s="61">
        <f t="shared" si="30"/>
        <v>12</v>
      </c>
      <c r="V102" s="61">
        <f t="shared" si="30"/>
        <v>2</v>
      </c>
      <c r="W102" s="61">
        <f t="shared" si="30"/>
        <v>4</v>
      </c>
      <c r="X102" s="61">
        <f t="shared" si="30"/>
        <v>4</v>
      </c>
      <c r="Y102" s="61">
        <f t="shared" si="30"/>
        <v>3</v>
      </c>
      <c r="Z102" s="61">
        <f t="shared" si="30"/>
        <v>6</v>
      </c>
      <c r="AA102" s="61">
        <f t="shared" si="30"/>
        <v>5</v>
      </c>
      <c r="AB102" s="61">
        <f t="shared" si="30"/>
        <v>2</v>
      </c>
      <c r="AC102" s="61">
        <f t="shared" si="30"/>
        <v>4</v>
      </c>
      <c r="AD102" s="61">
        <f t="shared" si="30"/>
        <v>5</v>
      </c>
      <c r="AE102" s="61">
        <f t="shared" si="30"/>
        <v>19</v>
      </c>
      <c r="AF102" s="61">
        <f t="shared" si="30"/>
        <v>5</v>
      </c>
      <c r="AG102" s="61">
        <f t="shared" si="30"/>
        <v>5</v>
      </c>
      <c r="AH102" s="61">
        <f t="shared" si="30"/>
        <v>9</v>
      </c>
      <c r="AI102" s="61">
        <f t="shared" ref="AI102:BS102" si="31">SUM(AI6:AI14,AI86:AI92,AI49:AI58,AI24:AI47,AI16:AI21)</f>
        <v>5</v>
      </c>
      <c r="AJ102" s="61">
        <f t="shared" si="31"/>
        <v>9</v>
      </c>
      <c r="AK102" s="61">
        <f t="shared" si="31"/>
        <v>2</v>
      </c>
      <c r="AL102" s="61">
        <f t="shared" si="31"/>
        <v>5</v>
      </c>
      <c r="AM102" s="61">
        <f t="shared" si="31"/>
        <v>3</v>
      </c>
      <c r="AN102" s="61">
        <f t="shared" si="31"/>
        <v>4</v>
      </c>
      <c r="AO102" s="61">
        <f t="shared" si="31"/>
        <v>3</v>
      </c>
      <c r="AP102" s="61">
        <f t="shared" si="31"/>
        <v>1</v>
      </c>
      <c r="AQ102" s="61">
        <f t="shared" si="31"/>
        <v>11</v>
      </c>
      <c r="AR102" s="61">
        <f t="shared" si="31"/>
        <v>1</v>
      </c>
      <c r="AS102" s="61">
        <f t="shared" si="31"/>
        <v>1</v>
      </c>
      <c r="AT102" s="61">
        <f t="shared" si="31"/>
        <v>9</v>
      </c>
      <c r="AU102" s="61">
        <f t="shared" si="31"/>
        <v>4</v>
      </c>
      <c r="AV102" s="61">
        <f t="shared" si="31"/>
        <v>14</v>
      </c>
      <c r="AW102" s="61">
        <f t="shared" si="31"/>
        <v>10</v>
      </c>
      <c r="AX102" s="61">
        <f t="shared" si="31"/>
        <v>9</v>
      </c>
      <c r="AY102" s="61">
        <f t="shared" si="31"/>
        <v>2</v>
      </c>
      <c r="AZ102" s="61">
        <f t="shared" si="31"/>
        <v>7</v>
      </c>
      <c r="BA102" s="61">
        <f t="shared" si="31"/>
        <v>4</v>
      </c>
      <c r="BB102" s="61">
        <f t="shared" si="31"/>
        <v>9</v>
      </c>
      <c r="BC102" s="61">
        <f t="shared" si="31"/>
        <v>4</v>
      </c>
      <c r="BD102" s="61">
        <f t="shared" si="31"/>
        <v>2</v>
      </c>
      <c r="BE102" s="61">
        <f t="shared" si="31"/>
        <v>1</v>
      </c>
      <c r="BF102" s="61">
        <f t="shared" si="31"/>
        <v>2</v>
      </c>
      <c r="BG102" s="61">
        <f t="shared" si="31"/>
        <v>8</v>
      </c>
      <c r="BH102" s="61">
        <f t="shared" si="31"/>
        <v>3</v>
      </c>
      <c r="BI102" s="61">
        <f t="shared" si="31"/>
        <v>18</v>
      </c>
      <c r="BJ102" s="61">
        <f t="shared" si="31"/>
        <v>29</v>
      </c>
      <c r="BK102" s="61">
        <f t="shared" si="31"/>
        <v>2</v>
      </c>
      <c r="BL102" s="61">
        <f t="shared" si="31"/>
        <v>4</v>
      </c>
      <c r="BM102" s="61">
        <f t="shared" si="31"/>
        <v>4</v>
      </c>
      <c r="BN102" s="61">
        <f t="shared" si="31"/>
        <v>13</v>
      </c>
      <c r="BO102" s="61">
        <f t="shared" si="31"/>
        <v>1</v>
      </c>
      <c r="BP102" s="61">
        <f t="shared" si="31"/>
        <v>97</v>
      </c>
      <c r="BQ102" s="61">
        <f t="shared" si="31"/>
        <v>189</v>
      </c>
      <c r="BR102" s="61">
        <f t="shared" si="31"/>
        <v>82</v>
      </c>
      <c r="BS102" s="61">
        <f t="shared" si="31"/>
        <v>368</v>
      </c>
    </row>
    <row r="103" spans="1:71" x14ac:dyDescent="0.4">
      <c r="A103" s="32"/>
      <c r="B103" s="43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</row>
  </sheetData>
  <mergeCells count="28">
    <mergeCell ref="B59:BS59"/>
    <mergeCell ref="CC3:CC4"/>
    <mergeCell ref="CD3:CD4"/>
    <mergeCell ref="BP3:BS4"/>
    <mergeCell ref="BT3:BT4"/>
    <mergeCell ref="BU3:BU4"/>
    <mergeCell ref="BV3:BV4"/>
    <mergeCell ref="BW3:BW4"/>
    <mergeCell ref="BX3:BX4"/>
    <mergeCell ref="CE3:CE4"/>
    <mergeCell ref="B5:BO5"/>
    <mergeCell ref="B15:BS15"/>
    <mergeCell ref="B23:BS23"/>
    <mergeCell ref="B48:BS48"/>
    <mergeCell ref="BY3:BY4"/>
    <mergeCell ref="BZ3:BZ4"/>
    <mergeCell ref="CA3:CA4"/>
    <mergeCell ref="CB3:CB4"/>
    <mergeCell ref="B22:BS22"/>
    <mergeCell ref="A101:B101"/>
    <mergeCell ref="A102:B102"/>
    <mergeCell ref="B60:BS60"/>
    <mergeCell ref="B69:BS69"/>
    <mergeCell ref="B77:BS77"/>
    <mergeCell ref="B85:BS85"/>
    <mergeCell ref="A99:B99"/>
    <mergeCell ref="A100:B100"/>
    <mergeCell ref="B93:BS9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119"/>
  <sheetViews>
    <sheetView zoomScale="20" zoomScaleNormal="20" zoomScaleSheetLayoutView="25" workbookViewId="0">
      <pane ySplit="7" topLeftCell="A43" activePane="bottomLeft" state="frozen"/>
      <selection pane="bottomLeft" activeCell="B9" sqref="B9:BB101"/>
    </sheetView>
  </sheetViews>
  <sheetFormatPr defaultColWidth="9.1640625" defaultRowHeight="34.200000000000003" x14ac:dyDescent="1.05"/>
  <cols>
    <col min="1" max="1" width="12.44140625" style="10" customWidth="1"/>
    <col min="2" max="2" width="111.44140625" style="2" customWidth="1"/>
    <col min="3" max="3" width="24" style="16" customWidth="1"/>
    <col min="4" max="4" width="16.1640625" style="2" customWidth="1"/>
    <col min="5" max="5" width="16.5546875" style="2" customWidth="1"/>
    <col min="6" max="6" width="16.44140625" style="2" customWidth="1"/>
    <col min="7" max="7" width="16.1640625" style="2" customWidth="1"/>
    <col min="8" max="11" width="11.5546875" style="2" customWidth="1"/>
    <col min="12" max="12" width="12" style="2" customWidth="1"/>
    <col min="13" max="13" width="11.5546875" style="2" customWidth="1"/>
    <col min="14" max="15" width="15.5546875" style="2" customWidth="1"/>
    <col min="16" max="43" width="11.5546875" style="9" customWidth="1"/>
    <col min="44" max="50" width="9.5546875" style="10" customWidth="1"/>
    <col min="51" max="51" width="13.5546875" style="12" customWidth="1"/>
    <col min="52" max="52" width="11.44140625" style="12" customWidth="1"/>
    <col min="53" max="53" width="9.5546875" style="12" customWidth="1"/>
    <col min="54" max="54" width="11.44140625" style="11" customWidth="1"/>
    <col min="55" max="16384" width="9.1640625" style="11"/>
  </cols>
  <sheetData>
    <row r="1" spans="1:54" s="6" customFormat="1" ht="51.75" customHeight="1" x14ac:dyDescent="0.4">
      <c r="A1" s="284" t="s">
        <v>327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1"/>
      <c r="AS1" s="1"/>
      <c r="AT1" s="1"/>
      <c r="AU1" s="3"/>
      <c r="AV1" s="3"/>
      <c r="AW1" s="3"/>
      <c r="AX1" s="3"/>
      <c r="AY1" s="5"/>
      <c r="AZ1" s="5"/>
      <c r="BA1" s="5"/>
    </row>
    <row r="2" spans="1:54" s="6" customFormat="1" ht="37.5" customHeight="1" x14ac:dyDescent="0.4">
      <c r="A2" s="18" t="s">
        <v>46</v>
      </c>
      <c r="B2" s="17"/>
      <c r="C2" s="17"/>
      <c r="D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1"/>
      <c r="AS2" s="1"/>
      <c r="AT2" s="1"/>
      <c r="AU2" s="3"/>
      <c r="AV2" s="3"/>
      <c r="AW2" s="3"/>
      <c r="AX2" s="3"/>
      <c r="AY2" s="5"/>
      <c r="AZ2" s="5"/>
      <c r="BA2" s="5"/>
    </row>
    <row r="3" spans="1:54" s="6" customFormat="1" ht="30" customHeight="1" x14ac:dyDescent="0.4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1"/>
      <c r="AS3" s="1"/>
      <c r="AT3" s="1"/>
      <c r="AU3" s="3"/>
      <c r="AV3" s="3"/>
      <c r="AW3" s="3"/>
      <c r="AX3" s="3"/>
      <c r="AY3" s="5"/>
      <c r="AZ3" s="5"/>
      <c r="BA3" s="5"/>
      <c r="BB3" s="6" t="s">
        <v>313</v>
      </c>
    </row>
    <row r="4" spans="1:54" s="7" customFormat="1" ht="53.25" customHeight="1" x14ac:dyDescent="0.4">
      <c r="A4" s="278" t="s">
        <v>11</v>
      </c>
      <c r="B4" s="278" t="s">
        <v>12</v>
      </c>
      <c r="C4" s="275" t="s">
        <v>43</v>
      </c>
      <c r="D4" s="278" t="s">
        <v>48</v>
      </c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 t="s">
        <v>49</v>
      </c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 t="s">
        <v>54</v>
      </c>
      <c r="AS4" s="278"/>
      <c r="AT4" s="278"/>
      <c r="AU4" s="278"/>
      <c r="AV4" s="278"/>
      <c r="AW4" s="278"/>
      <c r="AX4" s="278"/>
      <c r="AY4" s="278"/>
      <c r="AZ4" s="278"/>
      <c r="BA4" s="278"/>
      <c r="BB4" s="278"/>
    </row>
    <row r="5" spans="1:54" s="7" customFormat="1" ht="53.25" customHeight="1" x14ac:dyDescent="0.4">
      <c r="A5" s="278"/>
      <c r="B5" s="278"/>
      <c r="C5" s="275"/>
      <c r="D5" s="275" t="s">
        <v>57</v>
      </c>
      <c r="E5" s="275" t="s">
        <v>58</v>
      </c>
      <c r="F5" s="270" t="s">
        <v>52</v>
      </c>
      <c r="G5" s="275" t="s">
        <v>60</v>
      </c>
      <c r="H5" s="271" t="s">
        <v>44</v>
      </c>
      <c r="I5" s="272" t="s">
        <v>300</v>
      </c>
      <c r="J5" s="271" t="s">
        <v>335</v>
      </c>
      <c r="K5" s="272" t="s">
        <v>301</v>
      </c>
      <c r="L5" s="271" t="s">
        <v>302</v>
      </c>
      <c r="M5" s="271" t="s">
        <v>45</v>
      </c>
      <c r="N5" s="275" t="s">
        <v>61</v>
      </c>
      <c r="O5" s="275" t="s">
        <v>59</v>
      </c>
      <c r="P5" s="278" t="s">
        <v>3</v>
      </c>
      <c r="Q5" s="278"/>
      <c r="R5" s="278"/>
      <c r="S5" s="278"/>
      <c r="T5" s="278"/>
      <c r="U5" s="278"/>
      <c r="V5" s="278"/>
      <c r="W5" s="278"/>
      <c r="X5" s="278" t="s">
        <v>47</v>
      </c>
      <c r="Y5" s="278"/>
      <c r="Z5" s="278"/>
      <c r="AA5" s="278"/>
      <c r="AB5" s="278"/>
      <c r="AC5" s="278"/>
      <c r="AD5" s="278"/>
      <c r="AE5" s="278"/>
      <c r="AF5" s="278" t="s">
        <v>4</v>
      </c>
      <c r="AG5" s="278"/>
      <c r="AH5" s="278"/>
      <c r="AI5" s="278"/>
      <c r="AJ5" s="278"/>
      <c r="AK5" s="278"/>
      <c r="AL5" s="278"/>
      <c r="AM5" s="278"/>
      <c r="AN5" s="278" t="s">
        <v>34</v>
      </c>
      <c r="AO5" s="278"/>
      <c r="AP5" s="278"/>
      <c r="AQ5" s="278"/>
      <c r="AR5" s="278" t="s">
        <v>55</v>
      </c>
      <c r="AS5" s="278"/>
      <c r="AT5" s="278"/>
      <c r="AU5" s="278"/>
      <c r="AV5" s="278"/>
      <c r="AW5" s="278"/>
      <c r="AX5" s="278"/>
      <c r="AY5" s="278" t="s">
        <v>56</v>
      </c>
      <c r="AZ5" s="278"/>
      <c r="BA5" s="278"/>
      <c r="BB5" s="278"/>
    </row>
    <row r="6" spans="1:54" s="7" customFormat="1" ht="52.5" customHeight="1" x14ac:dyDescent="0.4">
      <c r="A6" s="278"/>
      <c r="B6" s="285"/>
      <c r="C6" s="275"/>
      <c r="D6" s="275"/>
      <c r="E6" s="275"/>
      <c r="F6" s="270"/>
      <c r="G6" s="275"/>
      <c r="H6" s="271"/>
      <c r="I6" s="273"/>
      <c r="J6" s="271"/>
      <c r="K6" s="273"/>
      <c r="L6" s="271"/>
      <c r="M6" s="271"/>
      <c r="N6" s="275"/>
      <c r="O6" s="275"/>
      <c r="P6" s="278" t="s">
        <v>14</v>
      </c>
      <c r="Q6" s="278"/>
      <c r="R6" s="278"/>
      <c r="S6" s="278"/>
      <c r="T6" s="278" t="s">
        <v>15</v>
      </c>
      <c r="U6" s="278"/>
      <c r="V6" s="278"/>
      <c r="W6" s="278"/>
      <c r="X6" s="278" t="s">
        <v>16</v>
      </c>
      <c r="Y6" s="278"/>
      <c r="Z6" s="278"/>
      <c r="AA6" s="278"/>
      <c r="AB6" s="278" t="s">
        <v>17</v>
      </c>
      <c r="AC6" s="278"/>
      <c r="AD6" s="278"/>
      <c r="AE6" s="278"/>
      <c r="AF6" s="278" t="s">
        <v>32</v>
      </c>
      <c r="AG6" s="278"/>
      <c r="AH6" s="278"/>
      <c r="AI6" s="278"/>
      <c r="AJ6" s="278" t="s">
        <v>33</v>
      </c>
      <c r="AK6" s="278"/>
      <c r="AL6" s="278"/>
      <c r="AM6" s="278"/>
      <c r="AN6" s="278" t="s">
        <v>35</v>
      </c>
      <c r="AO6" s="278"/>
      <c r="AP6" s="278"/>
      <c r="AQ6" s="278"/>
      <c r="AR6" s="278" t="s">
        <v>0</v>
      </c>
      <c r="AS6" s="278" t="s">
        <v>1</v>
      </c>
      <c r="AT6" s="278" t="s">
        <v>2</v>
      </c>
      <c r="AU6" s="278" t="s">
        <v>36</v>
      </c>
      <c r="AV6" s="278" t="s">
        <v>37</v>
      </c>
      <c r="AW6" s="278" t="s">
        <v>38</v>
      </c>
      <c r="AX6" s="278" t="s">
        <v>39</v>
      </c>
      <c r="AY6" s="279" t="s">
        <v>144</v>
      </c>
      <c r="AZ6" s="276" t="s">
        <v>145</v>
      </c>
      <c r="BA6" s="279" t="s">
        <v>146</v>
      </c>
      <c r="BB6" s="282" t="s">
        <v>51</v>
      </c>
    </row>
    <row r="7" spans="1:54" s="7" customFormat="1" ht="302.25" customHeight="1" x14ac:dyDescent="0.4">
      <c r="A7" s="278"/>
      <c r="B7" s="285"/>
      <c r="C7" s="275"/>
      <c r="D7" s="275"/>
      <c r="E7" s="275"/>
      <c r="F7" s="270"/>
      <c r="G7" s="275"/>
      <c r="H7" s="271"/>
      <c r="I7" s="274"/>
      <c r="J7" s="271"/>
      <c r="K7" s="274"/>
      <c r="L7" s="271"/>
      <c r="M7" s="271"/>
      <c r="N7" s="275"/>
      <c r="O7" s="275"/>
      <c r="P7" s="13" t="s">
        <v>30</v>
      </c>
      <c r="Q7" s="20" t="s">
        <v>31</v>
      </c>
      <c r="R7" s="20" t="s">
        <v>53</v>
      </c>
      <c r="S7" s="20" t="s">
        <v>50</v>
      </c>
      <c r="T7" s="13" t="s">
        <v>30</v>
      </c>
      <c r="U7" s="20" t="s">
        <v>31</v>
      </c>
      <c r="V7" s="20" t="s">
        <v>53</v>
      </c>
      <c r="W7" s="20" t="s">
        <v>50</v>
      </c>
      <c r="X7" s="13" t="s">
        <v>30</v>
      </c>
      <c r="Y7" s="20" t="s">
        <v>31</v>
      </c>
      <c r="Z7" s="20" t="s">
        <v>53</v>
      </c>
      <c r="AA7" s="20" t="s">
        <v>50</v>
      </c>
      <c r="AB7" s="13" t="s">
        <v>30</v>
      </c>
      <c r="AC7" s="20" t="s">
        <v>31</v>
      </c>
      <c r="AD7" s="20" t="s">
        <v>53</v>
      </c>
      <c r="AE7" s="20" t="s">
        <v>50</v>
      </c>
      <c r="AF7" s="13" t="s">
        <v>30</v>
      </c>
      <c r="AG7" s="20" t="s">
        <v>31</v>
      </c>
      <c r="AH7" s="20" t="s">
        <v>53</v>
      </c>
      <c r="AI7" s="20" t="s">
        <v>50</v>
      </c>
      <c r="AJ7" s="13" t="s">
        <v>30</v>
      </c>
      <c r="AK7" s="20" t="s">
        <v>31</v>
      </c>
      <c r="AL7" s="20" t="s">
        <v>53</v>
      </c>
      <c r="AM7" s="20" t="s">
        <v>50</v>
      </c>
      <c r="AN7" s="13" t="s">
        <v>30</v>
      </c>
      <c r="AO7" s="20" t="s">
        <v>31</v>
      </c>
      <c r="AP7" s="20" t="s">
        <v>53</v>
      </c>
      <c r="AQ7" s="20" t="s">
        <v>50</v>
      </c>
      <c r="AR7" s="278"/>
      <c r="AS7" s="278"/>
      <c r="AT7" s="278"/>
      <c r="AU7" s="278"/>
      <c r="AV7" s="278"/>
      <c r="AW7" s="278"/>
      <c r="AX7" s="278"/>
      <c r="AY7" s="280"/>
      <c r="AZ7" s="277"/>
      <c r="BA7" s="281"/>
      <c r="BB7" s="283"/>
    </row>
    <row r="8" spans="1:54" s="8" customFormat="1" ht="44.7" thickBot="1" x14ac:dyDescent="0.45">
      <c r="A8" s="13" t="s">
        <v>13</v>
      </c>
      <c r="B8" s="14" t="s">
        <v>40</v>
      </c>
      <c r="C8" s="13"/>
      <c r="D8" s="19">
        <f>SUM(D9:D17)</f>
        <v>790</v>
      </c>
      <c r="E8" s="19">
        <f t="shared" ref="E8:BB8" si="0">SUM(E9:E17)</f>
        <v>555</v>
      </c>
      <c r="F8" s="19">
        <f t="shared" si="0"/>
        <v>50</v>
      </c>
      <c r="G8" s="19">
        <f t="shared" si="0"/>
        <v>430</v>
      </c>
      <c r="H8" s="19">
        <f t="shared" si="0"/>
        <v>135</v>
      </c>
      <c r="I8" s="19">
        <f t="shared" ref="I8" si="1">SUM(I9:I17)</f>
        <v>15</v>
      </c>
      <c r="J8" s="19">
        <f t="shared" si="0"/>
        <v>280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75</v>
      </c>
      <c r="O8" s="19">
        <f t="shared" si="0"/>
        <v>235</v>
      </c>
      <c r="P8" s="19">
        <f t="shared" si="0"/>
        <v>15</v>
      </c>
      <c r="Q8" s="19">
        <f t="shared" si="0"/>
        <v>105</v>
      </c>
      <c r="R8" s="19">
        <f t="shared" si="0"/>
        <v>15</v>
      </c>
      <c r="S8" s="19">
        <f t="shared" si="0"/>
        <v>35</v>
      </c>
      <c r="T8" s="19">
        <f t="shared" si="0"/>
        <v>5</v>
      </c>
      <c r="U8" s="19">
        <f t="shared" si="0"/>
        <v>100</v>
      </c>
      <c r="V8" s="19">
        <f t="shared" si="0"/>
        <v>10</v>
      </c>
      <c r="W8" s="19">
        <f t="shared" si="0"/>
        <v>30</v>
      </c>
      <c r="X8" s="19">
        <f t="shared" si="0"/>
        <v>0</v>
      </c>
      <c r="Y8" s="19">
        <f t="shared" si="0"/>
        <v>90</v>
      </c>
      <c r="Z8" s="19">
        <f t="shared" si="0"/>
        <v>15</v>
      </c>
      <c r="AA8" s="19">
        <f t="shared" si="0"/>
        <v>45</v>
      </c>
      <c r="AB8" s="19">
        <f t="shared" si="0"/>
        <v>0</v>
      </c>
      <c r="AC8" s="19">
        <f t="shared" si="0"/>
        <v>90</v>
      </c>
      <c r="AD8" s="19">
        <f t="shared" si="0"/>
        <v>15</v>
      </c>
      <c r="AE8" s="19">
        <f t="shared" si="0"/>
        <v>45</v>
      </c>
      <c r="AF8" s="19">
        <f t="shared" si="0"/>
        <v>0</v>
      </c>
      <c r="AG8" s="19">
        <f t="shared" si="0"/>
        <v>0</v>
      </c>
      <c r="AH8" s="19">
        <f t="shared" si="0"/>
        <v>0</v>
      </c>
      <c r="AI8" s="19">
        <f t="shared" si="0"/>
        <v>0</v>
      </c>
      <c r="AJ8" s="19">
        <f t="shared" si="0"/>
        <v>15</v>
      </c>
      <c r="AK8" s="19">
        <f t="shared" si="0"/>
        <v>30</v>
      </c>
      <c r="AL8" s="19">
        <f t="shared" si="0"/>
        <v>10</v>
      </c>
      <c r="AM8" s="19">
        <f t="shared" si="0"/>
        <v>45</v>
      </c>
      <c r="AN8" s="19">
        <f t="shared" si="0"/>
        <v>15</v>
      </c>
      <c r="AO8" s="19">
        <f t="shared" si="0"/>
        <v>15</v>
      </c>
      <c r="AP8" s="19">
        <f t="shared" si="0"/>
        <v>10</v>
      </c>
      <c r="AQ8" s="19">
        <f t="shared" si="0"/>
        <v>35</v>
      </c>
      <c r="AR8" s="19">
        <f t="shared" si="0"/>
        <v>5</v>
      </c>
      <c r="AS8" s="19">
        <f t="shared" si="0"/>
        <v>4</v>
      </c>
      <c r="AT8" s="19">
        <f t="shared" si="0"/>
        <v>6</v>
      </c>
      <c r="AU8" s="19">
        <f t="shared" si="0"/>
        <v>6</v>
      </c>
      <c r="AV8" s="19">
        <f t="shared" si="0"/>
        <v>0</v>
      </c>
      <c r="AW8" s="19">
        <f t="shared" si="0"/>
        <v>4</v>
      </c>
      <c r="AX8" s="19">
        <f t="shared" si="0"/>
        <v>3</v>
      </c>
      <c r="AY8" s="19">
        <f t="shared" si="0"/>
        <v>20.400000000000002</v>
      </c>
      <c r="AZ8" s="19">
        <f t="shared" si="0"/>
        <v>0</v>
      </c>
      <c r="BA8" s="19">
        <f t="shared" si="0"/>
        <v>5</v>
      </c>
      <c r="BB8" s="19">
        <f t="shared" si="0"/>
        <v>15</v>
      </c>
    </row>
    <row r="9" spans="1:54" s="7" customFormat="1" x14ac:dyDescent="0.4">
      <c r="A9" s="100" t="s">
        <v>10</v>
      </c>
      <c r="B9" s="125" t="s">
        <v>105</v>
      </c>
      <c r="C9" s="117" t="s">
        <v>314</v>
      </c>
      <c r="D9" s="199">
        <f t="shared" ref="D9:D17" si="2">SUM(E9,O9)</f>
        <v>60</v>
      </c>
      <c r="E9" s="199">
        <f t="shared" ref="E9:E17" si="3">SUM(F9:G9,N9)</f>
        <v>60</v>
      </c>
      <c r="F9" s="104">
        <f>SUM(P9,T9,X9,AB9,AF9,AJ9,AN9)</f>
        <v>0</v>
      </c>
      <c r="G9" s="104">
        <f>SUM(Q9,U9,Y9,AC9,AG9,AK9,AO9)</f>
        <v>60</v>
      </c>
      <c r="H9" s="108"/>
      <c r="I9" s="108"/>
      <c r="J9" s="108">
        <v>60</v>
      </c>
      <c r="K9" s="108"/>
      <c r="L9" s="108"/>
      <c r="M9" s="108"/>
      <c r="N9" s="158">
        <f>SUM(R9,V9,Z9,AD9,AH9,AL9,AP9)</f>
        <v>0</v>
      </c>
      <c r="O9" s="199">
        <f>SUM(S9,W9,AA9,AE9,AI9,AM9,AQ9)</f>
        <v>0</v>
      </c>
      <c r="P9" s="110"/>
      <c r="Q9" s="145">
        <v>30</v>
      </c>
      <c r="R9" s="110"/>
      <c r="S9" s="110"/>
      <c r="T9" s="110"/>
      <c r="U9" s="109">
        <v>30</v>
      </c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2"/>
      <c r="AR9" s="159"/>
      <c r="AS9" s="160"/>
      <c r="AT9" s="161"/>
      <c r="AU9" s="161"/>
      <c r="AV9" s="161"/>
      <c r="AW9" s="161"/>
      <c r="AX9" s="162"/>
      <c r="AY9" s="115"/>
      <c r="AZ9" s="110"/>
      <c r="BA9" s="110"/>
      <c r="BB9" s="110"/>
    </row>
    <row r="10" spans="1:54" s="7" customFormat="1" x14ac:dyDescent="0.4">
      <c r="A10" s="100" t="s">
        <v>9</v>
      </c>
      <c r="B10" s="101" t="s">
        <v>135</v>
      </c>
      <c r="C10" s="118" t="s">
        <v>309</v>
      </c>
      <c r="D10" s="199">
        <f t="shared" si="2"/>
        <v>300</v>
      </c>
      <c r="E10" s="199">
        <f t="shared" si="3"/>
        <v>210</v>
      </c>
      <c r="F10" s="104">
        <f>SUM(P10,T10,X10,AB10,AF10,AJ10,AN10)</f>
        <v>0</v>
      </c>
      <c r="G10" s="104">
        <f>SUM(Q10,U10,Y10,AC10,AG10,AK10,AO10)</f>
        <v>180</v>
      </c>
      <c r="H10" s="108"/>
      <c r="I10" s="108"/>
      <c r="J10" s="108">
        <v>180</v>
      </c>
      <c r="K10" s="108"/>
      <c r="L10" s="108"/>
      <c r="M10" s="108"/>
      <c r="N10" s="158">
        <f t="shared" ref="N10:N17" si="4">SUM(R10,V10,Z10,AD10,AH10,AL10,AP10)</f>
        <v>30</v>
      </c>
      <c r="O10" s="199">
        <f t="shared" ref="O10:O17" si="5">SUM(S10,W10,AA10,AE10,AI10,AM10,AQ10)</f>
        <v>90</v>
      </c>
      <c r="P10" s="110"/>
      <c r="Q10" s="109">
        <v>30</v>
      </c>
      <c r="R10" s="110">
        <v>5</v>
      </c>
      <c r="S10" s="110">
        <v>15</v>
      </c>
      <c r="T10" s="110"/>
      <c r="U10" s="109">
        <v>30</v>
      </c>
      <c r="V10" s="110">
        <v>5</v>
      </c>
      <c r="W10" s="110">
        <v>15</v>
      </c>
      <c r="X10" s="110"/>
      <c r="Y10" s="109">
        <v>60</v>
      </c>
      <c r="Z10" s="110">
        <v>10</v>
      </c>
      <c r="AA10" s="110">
        <v>30</v>
      </c>
      <c r="AB10" s="110"/>
      <c r="AC10" s="110">
        <v>60</v>
      </c>
      <c r="AD10" s="110">
        <v>10</v>
      </c>
      <c r="AE10" s="110">
        <v>30</v>
      </c>
      <c r="AF10" s="110"/>
      <c r="AG10" s="109"/>
      <c r="AH10" s="110"/>
      <c r="AI10" s="110"/>
      <c r="AJ10" s="110"/>
      <c r="AK10" s="110"/>
      <c r="AL10" s="110"/>
      <c r="AM10" s="110"/>
      <c r="AN10" s="110"/>
      <c r="AO10" s="110"/>
      <c r="AP10" s="110"/>
      <c r="AQ10" s="112"/>
      <c r="AR10" s="119">
        <v>2</v>
      </c>
      <c r="AS10" s="109">
        <v>2</v>
      </c>
      <c r="AT10" s="109">
        <v>4</v>
      </c>
      <c r="AU10" s="110">
        <v>4</v>
      </c>
      <c r="AV10" s="109"/>
      <c r="AW10" s="110"/>
      <c r="AX10" s="114"/>
      <c r="AY10" s="115">
        <f>SUM(E10)/25</f>
        <v>8.4</v>
      </c>
      <c r="AZ10" s="110"/>
      <c r="BA10" s="110"/>
      <c r="BB10" s="110"/>
    </row>
    <row r="11" spans="1:54" s="7" customFormat="1" x14ac:dyDescent="0.4">
      <c r="A11" s="100" t="s">
        <v>8</v>
      </c>
      <c r="B11" s="101" t="s">
        <v>67</v>
      </c>
      <c r="C11" s="117" t="s">
        <v>317</v>
      </c>
      <c r="D11" s="199">
        <f t="shared" si="2"/>
        <v>25</v>
      </c>
      <c r="E11" s="199">
        <f t="shared" si="3"/>
        <v>20</v>
      </c>
      <c r="F11" s="104">
        <f t="shared" ref="F11:F16" si="6">SUM(P11,T11,X11,AB11,AF11,AJ11,AN11)</f>
        <v>0</v>
      </c>
      <c r="G11" s="104">
        <f t="shared" ref="G11:G16" si="7">SUM(Q11,U11,Y11,AC11,AG11,AK11,AO11)</f>
        <v>15</v>
      </c>
      <c r="H11" s="108"/>
      <c r="I11" s="108">
        <v>15</v>
      </c>
      <c r="J11" s="108"/>
      <c r="K11" s="108"/>
      <c r="L11" s="108"/>
      <c r="M11" s="108"/>
      <c r="N11" s="158">
        <f t="shared" si="4"/>
        <v>5</v>
      </c>
      <c r="O11" s="199">
        <f t="shared" si="5"/>
        <v>5</v>
      </c>
      <c r="P11" s="110"/>
      <c r="Q11" s="109">
        <v>15</v>
      </c>
      <c r="R11" s="110">
        <v>5</v>
      </c>
      <c r="S11" s="110">
        <v>5</v>
      </c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2"/>
      <c r="AR11" s="119">
        <v>1</v>
      </c>
      <c r="AS11" s="110"/>
      <c r="AT11" s="110"/>
      <c r="AU11" s="110"/>
      <c r="AV11" s="110"/>
      <c r="AW11" s="110"/>
      <c r="AX11" s="114"/>
      <c r="AY11" s="115">
        <f>SUM(E11)/25</f>
        <v>0.8</v>
      </c>
      <c r="AZ11" s="110"/>
      <c r="BA11" s="110"/>
      <c r="BB11" s="110"/>
    </row>
    <row r="12" spans="1:54" s="7" customFormat="1" x14ac:dyDescent="0.4">
      <c r="A12" s="100" t="s">
        <v>7</v>
      </c>
      <c r="B12" s="101" t="s">
        <v>293</v>
      </c>
      <c r="C12" s="118" t="s">
        <v>318</v>
      </c>
      <c r="D12" s="199">
        <f t="shared" si="2"/>
        <v>200</v>
      </c>
      <c r="E12" s="199">
        <f t="shared" si="3"/>
        <v>140</v>
      </c>
      <c r="F12" s="104">
        <f t="shared" si="6"/>
        <v>0</v>
      </c>
      <c r="G12" s="104">
        <f t="shared" si="7"/>
        <v>120</v>
      </c>
      <c r="H12" s="108">
        <v>120</v>
      </c>
      <c r="I12" s="108"/>
      <c r="J12" s="108"/>
      <c r="K12" s="108"/>
      <c r="L12" s="108"/>
      <c r="M12" s="108"/>
      <c r="N12" s="158">
        <f t="shared" si="4"/>
        <v>20</v>
      </c>
      <c r="O12" s="199">
        <f t="shared" si="5"/>
        <v>60</v>
      </c>
      <c r="P12" s="110"/>
      <c r="Q12" s="109">
        <v>30</v>
      </c>
      <c r="R12" s="110">
        <v>5</v>
      </c>
      <c r="S12" s="110">
        <v>15</v>
      </c>
      <c r="T12" s="110"/>
      <c r="U12" s="109">
        <v>30</v>
      </c>
      <c r="V12" s="110">
        <v>5</v>
      </c>
      <c r="W12" s="110">
        <v>15</v>
      </c>
      <c r="X12" s="110"/>
      <c r="Y12" s="109">
        <v>30</v>
      </c>
      <c r="Z12" s="110">
        <v>5</v>
      </c>
      <c r="AA12" s="110">
        <v>15</v>
      </c>
      <c r="AB12" s="110"/>
      <c r="AC12" s="109">
        <v>30</v>
      </c>
      <c r="AD12" s="110">
        <v>5</v>
      </c>
      <c r="AE12" s="110">
        <v>15</v>
      </c>
      <c r="AF12" s="110"/>
      <c r="AG12" s="110"/>
      <c r="AH12" s="110"/>
      <c r="AI12" s="110"/>
      <c r="AJ12" s="110"/>
      <c r="AK12" s="110"/>
      <c r="AL12" s="110"/>
      <c r="AM12" s="110"/>
      <c r="AN12" s="109"/>
      <c r="AO12" s="110"/>
      <c r="AP12" s="110"/>
      <c r="AQ12" s="112"/>
      <c r="AR12" s="119">
        <v>2</v>
      </c>
      <c r="AS12" s="109">
        <v>2</v>
      </c>
      <c r="AT12" s="109">
        <v>2</v>
      </c>
      <c r="AU12" s="109">
        <v>2</v>
      </c>
      <c r="AV12" s="110"/>
      <c r="AW12" s="110"/>
      <c r="AX12" s="120"/>
      <c r="AY12" s="115">
        <v>6</v>
      </c>
      <c r="AZ12" s="110"/>
      <c r="BA12" s="110"/>
      <c r="BB12" s="110">
        <v>8</v>
      </c>
    </row>
    <row r="13" spans="1:54" s="7" customFormat="1" x14ac:dyDescent="0.4">
      <c r="A13" s="100" t="s">
        <v>6</v>
      </c>
      <c r="B13" s="101" t="s">
        <v>259</v>
      </c>
      <c r="C13" s="117" t="s">
        <v>319</v>
      </c>
      <c r="D13" s="199">
        <f t="shared" si="2"/>
        <v>50</v>
      </c>
      <c r="E13" s="199">
        <f t="shared" si="3"/>
        <v>35</v>
      </c>
      <c r="F13" s="104">
        <f t="shared" si="6"/>
        <v>15</v>
      </c>
      <c r="G13" s="104">
        <f t="shared" si="7"/>
        <v>15</v>
      </c>
      <c r="H13" s="108">
        <v>15</v>
      </c>
      <c r="I13" s="108"/>
      <c r="J13" s="108"/>
      <c r="K13" s="108"/>
      <c r="L13" s="108"/>
      <c r="M13" s="108"/>
      <c r="N13" s="158">
        <f t="shared" si="4"/>
        <v>5</v>
      </c>
      <c r="O13" s="199">
        <f t="shared" si="5"/>
        <v>15</v>
      </c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09">
        <v>15</v>
      </c>
      <c r="AK13" s="109">
        <v>15</v>
      </c>
      <c r="AL13" s="110">
        <v>5</v>
      </c>
      <c r="AM13" s="110">
        <v>15</v>
      </c>
      <c r="AN13" s="110"/>
      <c r="AO13" s="110"/>
      <c r="AP13" s="110"/>
      <c r="AQ13" s="112"/>
      <c r="AR13" s="133"/>
      <c r="AS13" s="110"/>
      <c r="AT13" s="110"/>
      <c r="AU13" s="110"/>
      <c r="AV13" s="110"/>
      <c r="AW13" s="109">
        <v>2</v>
      </c>
      <c r="AX13" s="120"/>
      <c r="AY13" s="115">
        <f>SUM(E13)/25</f>
        <v>1.4</v>
      </c>
      <c r="AZ13" s="110"/>
      <c r="BA13" s="110"/>
      <c r="BB13" s="110">
        <v>2</v>
      </c>
    </row>
    <row r="14" spans="1:54" s="7" customFormat="1" ht="34.5" customHeight="1" x14ac:dyDescent="0.4">
      <c r="A14" s="100" t="s">
        <v>5</v>
      </c>
      <c r="B14" s="101" t="s">
        <v>123</v>
      </c>
      <c r="C14" s="117" t="s">
        <v>319</v>
      </c>
      <c r="D14" s="199">
        <f t="shared" si="2"/>
        <v>50</v>
      </c>
      <c r="E14" s="199">
        <f t="shared" si="3"/>
        <v>20</v>
      </c>
      <c r="F14" s="104">
        <f t="shared" si="6"/>
        <v>0</v>
      </c>
      <c r="G14" s="104">
        <f t="shared" si="7"/>
        <v>15</v>
      </c>
      <c r="H14" s="108"/>
      <c r="I14" s="141"/>
      <c r="J14" s="108">
        <v>15</v>
      </c>
      <c r="K14" s="108"/>
      <c r="L14" s="108"/>
      <c r="M14" s="108"/>
      <c r="N14" s="158">
        <f t="shared" si="4"/>
        <v>5</v>
      </c>
      <c r="O14" s="199">
        <f t="shared" si="5"/>
        <v>30</v>
      </c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09">
        <v>15</v>
      </c>
      <c r="AL14" s="110">
        <v>5</v>
      </c>
      <c r="AM14" s="110">
        <v>30</v>
      </c>
      <c r="AN14" s="110"/>
      <c r="AO14" s="110"/>
      <c r="AP14" s="110"/>
      <c r="AQ14" s="112"/>
      <c r="AR14" s="133"/>
      <c r="AS14" s="110"/>
      <c r="AT14" s="110"/>
      <c r="AU14" s="110"/>
      <c r="AV14" s="110"/>
      <c r="AW14" s="109">
        <v>2</v>
      </c>
      <c r="AX14" s="114"/>
      <c r="AY14" s="115">
        <f>SUM(E14)/25</f>
        <v>0.8</v>
      </c>
      <c r="AZ14" s="110"/>
      <c r="BA14" s="110">
        <v>2</v>
      </c>
      <c r="BB14" s="110">
        <v>2</v>
      </c>
    </row>
    <row r="15" spans="1:54" s="7" customFormat="1" ht="34.5" customHeight="1" x14ac:dyDescent="0.4">
      <c r="A15" s="100" t="s">
        <v>20</v>
      </c>
      <c r="B15" s="101" t="s">
        <v>141</v>
      </c>
      <c r="C15" s="117" t="s">
        <v>315</v>
      </c>
      <c r="D15" s="199">
        <f t="shared" si="2"/>
        <v>15</v>
      </c>
      <c r="E15" s="199">
        <f t="shared" si="3"/>
        <v>15</v>
      </c>
      <c r="F15" s="104">
        <f t="shared" si="6"/>
        <v>5</v>
      </c>
      <c r="G15" s="104">
        <f t="shared" si="7"/>
        <v>10</v>
      </c>
      <c r="H15" s="108"/>
      <c r="I15" s="108"/>
      <c r="J15" s="108">
        <v>10</v>
      </c>
      <c r="K15" s="108"/>
      <c r="L15" s="108"/>
      <c r="M15" s="108"/>
      <c r="N15" s="158">
        <f t="shared" si="4"/>
        <v>0</v>
      </c>
      <c r="O15" s="199">
        <f t="shared" si="5"/>
        <v>0</v>
      </c>
      <c r="P15" s="110"/>
      <c r="Q15" s="110"/>
      <c r="R15" s="110"/>
      <c r="S15" s="110"/>
      <c r="T15" s="110">
        <v>5</v>
      </c>
      <c r="U15" s="110">
        <v>10</v>
      </c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09"/>
      <c r="AL15" s="110"/>
      <c r="AM15" s="110"/>
      <c r="AN15" s="110"/>
      <c r="AO15" s="110"/>
      <c r="AP15" s="110"/>
      <c r="AQ15" s="112"/>
      <c r="AR15" s="133"/>
      <c r="AS15" s="110"/>
      <c r="AT15" s="110"/>
      <c r="AU15" s="110"/>
      <c r="AV15" s="110"/>
      <c r="AW15" s="109"/>
      <c r="AX15" s="114"/>
      <c r="AY15" s="115"/>
      <c r="AZ15" s="110"/>
      <c r="BA15" s="110"/>
      <c r="BB15" s="110"/>
    </row>
    <row r="16" spans="1:54" s="7" customFormat="1" x14ac:dyDescent="0.4">
      <c r="A16" s="124" t="s">
        <v>21</v>
      </c>
      <c r="B16" s="123" t="s">
        <v>260</v>
      </c>
      <c r="C16" s="117" t="s">
        <v>320</v>
      </c>
      <c r="D16" s="199">
        <f t="shared" si="2"/>
        <v>75</v>
      </c>
      <c r="E16" s="199">
        <f t="shared" si="3"/>
        <v>40</v>
      </c>
      <c r="F16" s="104">
        <f t="shared" si="6"/>
        <v>15</v>
      </c>
      <c r="G16" s="104">
        <f t="shared" si="7"/>
        <v>15</v>
      </c>
      <c r="H16" s="108"/>
      <c r="I16" s="108"/>
      <c r="J16" s="108">
        <v>15</v>
      </c>
      <c r="K16" s="108"/>
      <c r="L16" s="108"/>
      <c r="M16" s="108"/>
      <c r="N16" s="158">
        <f t="shared" si="4"/>
        <v>10</v>
      </c>
      <c r="O16" s="199">
        <f t="shared" si="5"/>
        <v>35</v>
      </c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09"/>
      <c r="AL16" s="110"/>
      <c r="AM16" s="110"/>
      <c r="AN16" s="109">
        <v>15</v>
      </c>
      <c r="AO16" s="109">
        <v>15</v>
      </c>
      <c r="AP16" s="110">
        <v>10</v>
      </c>
      <c r="AQ16" s="112">
        <v>35</v>
      </c>
      <c r="AR16" s="133"/>
      <c r="AS16" s="110"/>
      <c r="AT16" s="110"/>
      <c r="AU16" s="110"/>
      <c r="AV16" s="110"/>
      <c r="AW16" s="109"/>
      <c r="AX16" s="120">
        <v>3</v>
      </c>
      <c r="AY16" s="115">
        <v>3</v>
      </c>
      <c r="AZ16" s="110"/>
      <c r="BA16" s="110">
        <v>3</v>
      </c>
      <c r="BB16" s="110">
        <v>3</v>
      </c>
    </row>
    <row r="17" spans="1:54" s="7" customFormat="1" x14ac:dyDescent="0.4">
      <c r="A17" s="100" t="s">
        <v>22</v>
      </c>
      <c r="B17" s="125" t="s">
        <v>110</v>
      </c>
      <c r="C17" s="117" t="s">
        <v>316</v>
      </c>
      <c r="D17" s="199">
        <f t="shared" si="2"/>
        <v>15</v>
      </c>
      <c r="E17" s="199">
        <f t="shared" si="3"/>
        <v>15</v>
      </c>
      <c r="F17" s="104">
        <f>SUM(P17,T17,X17,AB17,AF17,AJ17,AN17)</f>
        <v>15</v>
      </c>
      <c r="G17" s="104">
        <f>SUM(Q17,U17,Y17,AC17,AG17,AK17,AO17)</f>
        <v>0</v>
      </c>
      <c r="H17" s="108"/>
      <c r="I17" s="108"/>
      <c r="J17" s="108"/>
      <c r="K17" s="108"/>
      <c r="L17" s="108"/>
      <c r="M17" s="126"/>
      <c r="N17" s="158">
        <f t="shared" si="4"/>
        <v>0</v>
      </c>
      <c r="O17" s="199">
        <f t="shared" si="5"/>
        <v>0</v>
      </c>
      <c r="P17" s="163">
        <v>15</v>
      </c>
      <c r="Q17" s="110"/>
      <c r="R17" s="112"/>
      <c r="S17" s="110"/>
      <c r="T17" s="163"/>
      <c r="U17" s="110"/>
      <c r="V17" s="112"/>
      <c r="W17" s="110"/>
      <c r="X17" s="115"/>
      <c r="Y17" s="110"/>
      <c r="Z17" s="112"/>
      <c r="AA17" s="110"/>
      <c r="AB17" s="115"/>
      <c r="AC17" s="110"/>
      <c r="AD17" s="112"/>
      <c r="AE17" s="110"/>
      <c r="AF17" s="115"/>
      <c r="AG17" s="110"/>
      <c r="AH17" s="112"/>
      <c r="AI17" s="110"/>
      <c r="AJ17" s="115"/>
      <c r="AK17" s="110"/>
      <c r="AL17" s="112"/>
      <c r="AM17" s="110"/>
      <c r="AN17" s="115"/>
      <c r="AO17" s="110"/>
      <c r="AP17" s="112"/>
      <c r="AQ17" s="112"/>
      <c r="AR17" s="119"/>
      <c r="AS17" s="109"/>
      <c r="AT17" s="110"/>
      <c r="AU17" s="110"/>
      <c r="AV17" s="110"/>
      <c r="AW17" s="110"/>
      <c r="AX17" s="114"/>
      <c r="AY17" s="115"/>
      <c r="AZ17" s="110"/>
      <c r="BA17" s="110"/>
      <c r="BB17" s="110"/>
    </row>
    <row r="18" spans="1:54" s="8" customFormat="1" ht="44.4" x14ac:dyDescent="0.4">
      <c r="A18" s="127" t="s">
        <v>18</v>
      </c>
      <c r="B18" s="128" t="s">
        <v>41</v>
      </c>
      <c r="C18" s="127"/>
      <c r="D18" s="129">
        <f>SUM(D19:D24)</f>
        <v>780</v>
      </c>
      <c r="E18" s="129">
        <f t="shared" ref="E18:BB18" si="8">SUM(E19:E24)</f>
        <v>440</v>
      </c>
      <c r="F18" s="129">
        <f t="shared" si="8"/>
        <v>165</v>
      </c>
      <c r="G18" s="129">
        <f t="shared" si="8"/>
        <v>180</v>
      </c>
      <c r="H18" s="129">
        <f t="shared" si="8"/>
        <v>135</v>
      </c>
      <c r="I18" s="129">
        <f t="shared" ref="I18" si="9">SUM(I19:I24)</f>
        <v>45</v>
      </c>
      <c r="J18" s="129">
        <f t="shared" si="8"/>
        <v>0</v>
      </c>
      <c r="K18" s="129">
        <f t="shared" ref="K18" si="10">SUM(K19:K24)</f>
        <v>0</v>
      </c>
      <c r="L18" s="129">
        <f t="shared" si="8"/>
        <v>0</v>
      </c>
      <c r="M18" s="129">
        <f t="shared" si="8"/>
        <v>0</v>
      </c>
      <c r="N18" s="129">
        <f t="shared" si="8"/>
        <v>95</v>
      </c>
      <c r="O18" s="129">
        <f t="shared" si="8"/>
        <v>340</v>
      </c>
      <c r="P18" s="129">
        <f t="shared" si="8"/>
        <v>75</v>
      </c>
      <c r="Q18" s="129">
        <f t="shared" si="8"/>
        <v>75</v>
      </c>
      <c r="R18" s="129">
        <f t="shared" si="8"/>
        <v>45</v>
      </c>
      <c r="S18" s="129">
        <f t="shared" si="8"/>
        <v>180</v>
      </c>
      <c r="T18" s="129">
        <f t="shared" si="8"/>
        <v>45</v>
      </c>
      <c r="U18" s="129">
        <f t="shared" si="8"/>
        <v>45</v>
      </c>
      <c r="V18" s="129">
        <f t="shared" si="8"/>
        <v>25</v>
      </c>
      <c r="W18" s="129">
        <f t="shared" si="8"/>
        <v>65</v>
      </c>
      <c r="X18" s="129">
        <f t="shared" si="8"/>
        <v>30</v>
      </c>
      <c r="Y18" s="129">
        <f t="shared" si="8"/>
        <v>30</v>
      </c>
      <c r="Z18" s="129">
        <f t="shared" si="8"/>
        <v>25</v>
      </c>
      <c r="AA18" s="129">
        <f t="shared" si="8"/>
        <v>90</v>
      </c>
      <c r="AB18" s="129">
        <f t="shared" si="8"/>
        <v>15</v>
      </c>
      <c r="AC18" s="129">
        <f t="shared" si="8"/>
        <v>30</v>
      </c>
      <c r="AD18" s="129">
        <f t="shared" si="8"/>
        <v>0</v>
      </c>
      <c r="AE18" s="129">
        <f t="shared" si="8"/>
        <v>5</v>
      </c>
      <c r="AF18" s="129">
        <f t="shared" si="8"/>
        <v>0</v>
      </c>
      <c r="AG18" s="129">
        <f t="shared" si="8"/>
        <v>0</v>
      </c>
      <c r="AH18" s="129">
        <f t="shared" si="8"/>
        <v>0</v>
      </c>
      <c r="AI18" s="129">
        <f t="shared" si="8"/>
        <v>0</v>
      </c>
      <c r="AJ18" s="129">
        <f t="shared" si="8"/>
        <v>0</v>
      </c>
      <c r="AK18" s="129">
        <f t="shared" si="8"/>
        <v>0</v>
      </c>
      <c r="AL18" s="129">
        <f t="shared" si="8"/>
        <v>0</v>
      </c>
      <c r="AM18" s="129">
        <f t="shared" si="8"/>
        <v>0</v>
      </c>
      <c r="AN18" s="129">
        <f t="shared" si="8"/>
        <v>0</v>
      </c>
      <c r="AO18" s="129">
        <f t="shared" si="8"/>
        <v>0</v>
      </c>
      <c r="AP18" s="129">
        <f t="shared" si="8"/>
        <v>0</v>
      </c>
      <c r="AQ18" s="129">
        <f t="shared" si="8"/>
        <v>0</v>
      </c>
      <c r="AR18" s="129">
        <f t="shared" si="8"/>
        <v>15</v>
      </c>
      <c r="AS18" s="129">
        <f t="shared" si="8"/>
        <v>7</v>
      </c>
      <c r="AT18" s="129">
        <f t="shared" si="8"/>
        <v>7</v>
      </c>
      <c r="AU18" s="129">
        <f t="shared" si="8"/>
        <v>2</v>
      </c>
      <c r="AV18" s="129">
        <f t="shared" si="8"/>
        <v>0</v>
      </c>
      <c r="AW18" s="129">
        <f t="shared" si="8"/>
        <v>0</v>
      </c>
      <c r="AX18" s="129">
        <f t="shared" si="8"/>
        <v>0</v>
      </c>
      <c r="AY18" s="129">
        <f t="shared" si="8"/>
        <v>17.600000000000001</v>
      </c>
      <c r="AZ18" s="129">
        <f t="shared" si="8"/>
        <v>0</v>
      </c>
      <c r="BA18" s="129">
        <f t="shared" si="8"/>
        <v>0</v>
      </c>
      <c r="BB18" s="129">
        <f t="shared" si="8"/>
        <v>0</v>
      </c>
    </row>
    <row r="19" spans="1:54" s="7" customFormat="1" x14ac:dyDescent="0.4">
      <c r="A19" s="100" t="s">
        <v>10</v>
      </c>
      <c r="B19" s="125" t="s">
        <v>114</v>
      </c>
      <c r="C19" s="117" t="s">
        <v>140</v>
      </c>
      <c r="D19" s="199">
        <f t="shared" ref="D19:D24" si="11">SUM(E19,O19)</f>
        <v>200</v>
      </c>
      <c r="E19" s="199">
        <f t="shared" ref="E19:E24" si="12">SUM(F19:G19,N19)</f>
        <v>105</v>
      </c>
      <c r="F19" s="104">
        <f>SUM(P19,T19,X19,AB19,AF19,AJ19,AN19)</f>
        <v>45</v>
      </c>
      <c r="G19" s="104">
        <f>SUM(Q19,U19,Y19,AC19,AG19,AK19,AO19)</f>
        <v>45</v>
      </c>
      <c r="H19" s="108">
        <v>45</v>
      </c>
      <c r="I19" s="108"/>
      <c r="J19" s="108"/>
      <c r="K19" s="108"/>
      <c r="L19" s="108"/>
      <c r="M19" s="108"/>
      <c r="N19" s="158">
        <f>SUM(R19,V19,Z19,AD19,AH19,AL19,AP19)</f>
        <v>15</v>
      </c>
      <c r="O19" s="199">
        <f>SUM(S19,W19,AA19,AE19,AI19,AM19,AQ19)</f>
        <v>95</v>
      </c>
      <c r="P19" s="109">
        <v>30</v>
      </c>
      <c r="Q19" s="109">
        <v>30</v>
      </c>
      <c r="R19" s="110">
        <v>15</v>
      </c>
      <c r="S19" s="110">
        <v>50</v>
      </c>
      <c r="T19" s="109">
        <v>15</v>
      </c>
      <c r="U19" s="109">
        <v>15</v>
      </c>
      <c r="V19" s="110"/>
      <c r="W19" s="110">
        <v>45</v>
      </c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2"/>
      <c r="AR19" s="119">
        <v>5</v>
      </c>
      <c r="AS19" s="109">
        <v>3</v>
      </c>
      <c r="AT19" s="110"/>
      <c r="AU19" s="110"/>
      <c r="AV19" s="110"/>
      <c r="AW19" s="110"/>
      <c r="AX19" s="114"/>
      <c r="AY19" s="115">
        <f t="shared" ref="AY19:AY24" si="13">SUM(E19)/25</f>
        <v>4.2</v>
      </c>
      <c r="AZ19" s="110"/>
      <c r="BA19" s="110"/>
      <c r="BB19" s="110"/>
    </row>
    <row r="20" spans="1:54" s="7" customFormat="1" x14ac:dyDescent="0.4">
      <c r="A20" s="100" t="s">
        <v>9</v>
      </c>
      <c r="B20" s="101" t="s">
        <v>68</v>
      </c>
      <c r="C20" s="117" t="s">
        <v>321</v>
      </c>
      <c r="D20" s="199">
        <f t="shared" si="11"/>
        <v>50</v>
      </c>
      <c r="E20" s="199">
        <f t="shared" si="12"/>
        <v>35</v>
      </c>
      <c r="F20" s="104">
        <f t="shared" ref="F20:G24" si="14">SUM(P20,T20,X20,AB20,AF20,AJ20,AN20)</f>
        <v>15</v>
      </c>
      <c r="G20" s="104">
        <f t="shared" si="14"/>
        <v>15</v>
      </c>
      <c r="H20" s="108">
        <v>15</v>
      </c>
      <c r="I20" s="108"/>
      <c r="J20" s="108"/>
      <c r="K20" s="108"/>
      <c r="L20" s="108"/>
      <c r="M20" s="108"/>
      <c r="N20" s="158">
        <f t="shared" ref="N20:O24" si="15">SUM(R20,V20,Z20,AD20,AH20,AL20,AP20)</f>
        <v>5</v>
      </c>
      <c r="O20" s="199">
        <f t="shared" si="15"/>
        <v>15</v>
      </c>
      <c r="P20" s="110"/>
      <c r="Q20" s="110"/>
      <c r="R20" s="110"/>
      <c r="S20" s="110"/>
      <c r="T20" s="110"/>
      <c r="U20" s="110"/>
      <c r="V20" s="110"/>
      <c r="W20" s="110"/>
      <c r="X20" s="109">
        <v>15</v>
      </c>
      <c r="Y20" s="109">
        <v>15</v>
      </c>
      <c r="Z20" s="110">
        <v>5</v>
      </c>
      <c r="AA20" s="110">
        <v>15</v>
      </c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2"/>
      <c r="AR20" s="133"/>
      <c r="AS20" s="110"/>
      <c r="AT20" s="109">
        <v>2</v>
      </c>
      <c r="AU20" s="110"/>
      <c r="AV20" s="110"/>
      <c r="AW20" s="110"/>
      <c r="AX20" s="114"/>
      <c r="AY20" s="115">
        <f t="shared" si="13"/>
        <v>1.4</v>
      </c>
      <c r="AZ20" s="110"/>
      <c r="BA20" s="110"/>
      <c r="BB20" s="110"/>
    </row>
    <row r="21" spans="1:54" s="7" customFormat="1" x14ac:dyDescent="0.4">
      <c r="A21" s="100" t="s">
        <v>8</v>
      </c>
      <c r="B21" s="125" t="s">
        <v>115</v>
      </c>
      <c r="C21" s="117" t="s">
        <v>140</v>
      </c>
      <c r="D21" s="199">
        <f t="shared" si="11"/>
        <v>180</v>
      </c>
      <c r="E21" s="199">
        <f t="shared" si="12"/>
        <v>115</v>
      </c>
      <c r="F21" s="104">
        <f t="shared" si="14"/>
        <v>45</v>
      </c>
      <c r="G21" s="104">
        <f t="shared" si="14"/>
        <v>45</v>
      </c>
      <c r="H21" s="108">
        <v>30</v>
      </c>
      <c r="I21" s="108">
        <v>15</v>
      </c>
      <c r="J21" s="108"/>
      <c r="K21" s="108"/>
      <c r="L21" s="108"/>
      <c r="M21" s="108"/>
      <c r="N21" s="158">
        <f t="shared" si="15"/>
        <v>25</v>
      </c>
      <c r="O21" s="199">
        <f t="shared" si="15"/>
        <v>65</v>
      </c>
      <c r="P21" s="109">
        <v>30</v>
      </c>
      <c r="Q21" s="109">
        <v>30</v>
      </c>
      <c r="R21" s="110">
        <v>15</v>
      </c>
      <c r="S21" s="110">
        <v>50</v>
      </c>
      <c r="T21" s="109">
        <v>15</v>
      </c>
      <c r="U21" s="109">
        <v>15</v>
      </c>
      <c r="V21" s="110">
        <v>10</v>
      </c>
      <c r="W21" s="110">
        <v>15</v>
      </c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2"/>
      <c r="AR21" s="119">
        <v>5</v>
      </c>
      <c r="AS21" s="109">
        <v>2</v>
      </c>
      <c r="AT21" s="110"/>
      <c r="AU21" s="110"/>
      <c r="AV21" s="110"/>
      <c r="AW21" s="110"/>
      <c r="AX21" s="114"/>
      <c r="AY21" s="115">
        <f t="shared" si="13"/>
        <v>4.5999999999999996</v>
      </c>
      <c r="AZ21" s="110"/>
      <c r="BA21" s="110"/>
      <c r="BB21" s="110"/>
    </row>
    <row r="22" spans="1:54" s="7" customFormat="1" x14ac:dyDescent="0.4">
      <c r="A22" s="164" t="s">
        <v>7</v>
      </c>
      <c r="B22" s="101" t="s">
        <v>69</v>
      </c>
      <c r="C22" s="117" t="s">
        <v>303</v>
      </c>
      <c r="D22" s="199">
        <f t="shared" si="11"/>
        <v>125</v>
      </c>
      <c r="E22" s="199">
        <f t="shared" si="12"/>
        <v>45</v>
      </c>
      <c r="F22" s="104">
        <f t="shared" si="14"/>
        <v>15</v>
      </c>
      <c r="G22" s="104">
        <f t="shared" si="14"/>
        <v>15</v>
      </c>
      <c r="H22" s="108">
        <v>15</v>
      </c>
      <c r="I22" s="108"/>
      <c r="J22" s="108"/>
      <c r="K22" s="108"/>
      <c r="L22" s="108"/>
      <c r="M22" s="108"/>
      <c r="N22" s="158">
        <f t="shared" si="15"/>
        <v>15</v>
      </c>
      <c r="O22" s="199">
        <f t="shared" si="15"/>
        <v>80</v>
      </c>
      <c r="P22" s="109">
        <v>15</v>
      </c>
      <c r="Q22" s="109">
        <v>15</v>
      </c>
      <c r="R22" s="110">
        <v>15</v>
      </c>
      <c r="S22" s="110">
        <v>80</v>
      </c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2"/>
      <c r="AR22" s="119">
        <v>5</v>
      </c>
      <c r="AS22" s="110"/>
      <c r="AT22" s="110"/>
      <c r="AU22" s="110"/>
      <c r="AV22" s="110"/>
      <c r="AW22" s="110"/>
      <c r="AX22" s="114"/>
      <c r="AY22" s="115">
        <f t="shared" si="13"/>
        <v>1.8</v>
      </c>
      <c r="AZ22" s="110"/>
      <c r="BA22" s="110"/>
      <c r="BB22" s="110"/>
    </row>
    <row r="23" spans="1:54" s="7" customFormat="1" x14ac:dyDescent="0.4">
      <c r="A23" s="100" t="s">
        <v>6</v>
      </c>
      <c r="B23" s="123" t="s">
        <v>70</v>
      </c>
      <c r="C23" s="117" t="s">
        <v>304</v>
      </c>
      <c r="D23" s="199">
        <f t="shared" si="11"/>
        <v>175</v>
      </c>
      <c r="E23" s="199">
        <f t="shared" si="12"/>
        <v>95</v>
      </c>
      <c r="F23" s="104">
        <f t="shared" si="14"/>
        <v>30</v>
      </c>
      <c r="G23" s="104">
        <f t="shared" si="14"/>
        <v>30</v>
      </c>
      <c r="H23" s="108">
        <v>15</v>
      </c>
      <c r="I23" s="108">
        <v>15</v>
      </c>
      <c r="J23" s="108"/>
      <c r="K23" s="108"/>
      <c r="L23" s="108"/>
      <c r="M23" s="108"/>
      <c r="N23" s="158">
        <f t="shared" si="15"/>
        <v>35</v>
      </c>
      <c r="O23" s="199">
        <f t="shared" si="15"/>
        <v>80</v>
      </c>
      <c r="P23" s="110"/>
      <c r="Q23" s="110"/>
      <c r="R23" s="110"/>
      <c r="S23" s="110"/>
      <c r="T23" s="109">
        <v>15</v>
      </c>
      <c r="U23" s="109">
        <v>15</v>
      </c>
      <c r="V23" s="110">
        <v>15</v>
      </c>
      <c r="W23" s="110">
        <v>5</v>
      </c>
      <c r="X23" s="109">
        <v>15</v>
      </c>
      <c r="Y23" s="109">
        <v>15</v>
      </c>
      <c r="Z23" s="110">
        <v>20</v>
      </c>
      <c r="AA23" s="110">
        <v>75</v>
      </c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2"/>
      <c r="AR23" s="133"/>
      <c r="AS23" s="109">
        <v>2</v>
      </c>
      <c r="AT23" s="109">
        <v>5</v>
      </c>
      <c r="AU23" s="110"/>
      <c r="AV23" s="110"/>
      <c r="AW23" s="110"/>
      <c r="AX23" s="114"/>
      <c r="AY23" s="115">
        <f t="shared" si="13"/>
        <v>3.8</v>
      </c>
      <c r="AZ23" s="110"/>
      <c r="BA23" s="110"/>
      <c r="BB23" s="110"/>
    </row>
    <row r="24" spans="1:54" s="7" customFormat="1" x14ac:dyDescent="0.4">
      <c r="A24" s="100" t="s">
        <v>5</v>
      </c>
      <c r="B24" s="101" t="s">
        <v>71</v>
      </c>
      <c r="C24" s="117" t="s">
        <v>305</v>
      </c>
      <c r="D24" s="199">
        <f t="shared" si="11"/>
        <v>50</v>
      </c>
      <c r="E24" s="199">
        <f t="shared" si="12"/>
        <v>45</v>
      </c>
      <c r="F24" s="104">
        <f t="shared" si="14"/>
        <v>15</v>
      </c>
      <c r="G24" s="104">
        <f t="shared" si="14"/>
        <v>30</v>
      </c>
      <c r="H24" s="108">
        <v>15</v>
      </c>
      <c r="I24" s="108">
        <v>15</v>
      </c>
      <c r="J24" s="108"/>
      <c r="K24" s="108"/>
      <c r="L24" s="108"/>
      <c r="M24" s="108"/>
      <c r="N24" s="158">
        <f t="shared" si="15"/>
        <v>0</v>
      </c>
      <c r="O24" s="199">
        <f t="shared" si="15"/>
        <v>5</v>
      </c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09">
        <v>15</v>
      </c>
      <c r="AC24" s="109">
        <v>30</v>
      </c>
      <c r="AD24" s="110"/>
      <c r="AE24" s="110">
        <v>5</v>
      </c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2"/>
      <c r="AR24" s="133"/>
      <c r="AS24" s="110"/>
      <c r="AT24" s="110"/>
      <c r="AU24" s="109">
        <v>2</v>
      </c>
      <c r="AV24" s="110"/>
      <c r="AW24" s="110"/>
      <c r="AX24" s="114"/>
      <c r="AY24" s="115">
        <f t="shared" si="13"/>
        <v>1.8</v>
      </c>
      <c r="AZ24" s="110"/>
      <c r="BA24" s="110"/>
      <c r="BB24" s="110"/>
    </row>
    <row r="25" spans="1:54" s="15" customFormat="1" ht="44.4" x14ac:dyDescent="0.4">
      <c r="A25" s="127" t="s">
        <v>19</v>
      </c>
      <c r="B25" s="128" t="s">
        <v>42</v>
      </c>
      <c r="C25" s="127"/>
      <c r="D25" s="129"/>
      <c r="E25" s="129"/>
      <c r="F25" s="139"/>
      <c r="G25" s="139"/>
      <c r="H25" s="139"/>
      <c r="I25" s="139"/>
      <c r="J25" s="139"/>
      <c r="K25" s="139"/>
      <c r="L25" s="139"/>
      <c r="M25" s="139"/>
      <c r="N25" s="139"/>
      <c r="O25" s="12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51"/>
      <c r="AR25" s="152"/>
      <c r="AS25" s="139"/>
      <c r="AT25" s="139"/>
      <c r="AU25" s="139"/>
      <c r="AV25" s="139"/>
      <c r="AW25" s="139"/>
      <c r="AX25" s="153"/>
      <c r="AY25" s="138"/>
      <c r="AZ25" s="139"/>
      <c r="BA25" s="139"/>
      <c r="BB25" s="139"/>
    </row>
    <row r="26" spans="1:54" s="15" customFormat="1" ht="44.4" x14ac:dyDescent="0.4">
      <c r="A26" s="127" t="s">
        <v>72</v>
      </c>
      <c r="B26" s="128" t="s">
        <v>73</v>
      </c>
      <c r="C26" s="127"/>
      <c r="D26" s="129">
        <f>SUM(D27:D50)</f>
        <v>1875</v>
      </c>
      <c r="E26" s="129">
        <f>SUM(E27:E50)</f>
        <v>1014</v>
      </c>
      <c r="F26" s="129">
        <f t="shared" ref="F26:BB26" si="16">SUM(F27:F50)</f>
        <v>345</v>
      </c>
      <c r="G26" s="129">
        <f t="shared" si="16"/>
        <v>495</v>
      </c>
      <c r="H26" s="129">
        <f t="shared" si="16"/>
        <v>60</v>
      </c>
      <c r="I26" s="129">
        <f t="shared" ref="I26" si="17">SUM(I27:I50)</f>
        <v>255</v>
      </c>
      <c r="J26" s="129">
        <f t="shared" si="16"/>
        <v>90</v>
      </c>
      <c r="K26" s="129">
        <f t="shared" ref="K26" si="18">SUM(K27:K50)</f>
        <v>90</v>
      </c>
      <c r="L26" s="129">
        <f t="shared" si="16"/>
        <v>0</v>
      </c>
      <c r="M26" s="129">
        <f t="shared" si="16"/>
        <v>0</v>
      </c>
      <c r="N26" s="129">
        <f t="shared" si="16"/>
        <v>174</v>
      </c>
      <c r="O26" s="129">
        <f t="shared" si="16"/>
        <v>861</v>
      </c>
      <c r="P26" s="129">
        <f t="shared" si="16"/>
        <v>30</v>
      </c>
      <c r="Q26" s="129">
        <f t="shared" si="16"/>
        <v>30</v>
      </c>
      <c r="R26" s="129">
        <f t="shared" si="16"/>
        <v>30</v>
      </c>
      <c r="S26" s="129">
        <f t="shared" si="16"/>
        <v>160</v>
      </c>
      <c r="T26" s="129">
        <f t="shared" si="16"/>
        <v>120</v>
      </c>
      <c r="U26" s="129">
        <f t="shared" si="16"/>
        <v>75</v>
      </c>
      <c r="V26" s="129">
        <f t="shared" si="16"/>
        <v>12</v>
      </c>
      <c r="W26" s="129">
        <f t="shared" si="16"/>
        <v>118</v>
      </c>
      <c r="X26" s="129">
        <f t="shared" si="16"/>
        <v>60</v>
      </c>
      <c r="Y26" s="129">
        <f t="shared" si="16"/>
        <v>90</v>
      </c>
      <c r="Z26" s="129">
        <f t="shared" si="16"/>
        <v>30</v>
      </c>
      <c r="AA26" s="129">
        <f t="shared" si="16"/>
        <v>145</v>
      </c>
      <c r="AB26" s="129">
        <f t="shared" si="16"/>
        <v>75</v>
      </c>
      <c r="AC26" s="129">
        <f t="shared" si="16"/>
        <v>90</v>
      </c>
      <c r="AD26" s="129">
        <f t="shared" si="16"/>
        <v>27</v>
      </c>
      <c r="AE26" s="129">
        <f t="shared" si="16"/>
        <v>108</v>
      </c>
      <c r="AF26" s="129">
        <f t="shared" si="16"/>
        <v>45</v>
      </c>
      <c r="AG26" s="129">
        <f t="shared" si="16"/>
        <v>75</v>
      </c>
      <c r="AH26" s="129">
        <f t="shared" si="16"/>
        <v>30</v>
      </c>
      <c r="AI26" s="129">
        <f t="shared" si="16"/>
        <v>125</v>
      </c>
      <c r="AJ26" s="129">
        <f t="shared" si="16"/>
        <v>0</v>
      </c>
      <c r="AK26" s="129">
        <f t="shared" si="16"/>
        <v>75</v>
      </c>
      <c r="AL26" s="129">
        <f t="shared" si="16"/>
        <v>15</v>
      </c>
      <c r="AM26" s="129">
        <f t="shared" si="16"/>
        <v>85</v>
      </c>
      <c r="AN26" s="129">
        <f t="shared" si="16"/>
        <v>15</v>
      </c>
      <c r="AO26" s="129">
        <f t="shared" si="16"/>
        <v>60</v>
      </c>
      <c r="AP26" s="129">
        <f t="shared" si="16"/>
        <v>30</v>
      </c>
      <c r="AQ26" s="129">
        <f t="shared" si="16"/>
        <v>120</v>
      </c>
      <c r="AR26" s="129">
        <f t="shared" si="16"/>
        <v>10</v>
      </c>
      <c r="AS26" s="129">
        <f t="shared" si="16"/>
        <v>13</v>
      </c>
      <c r="AT26" s="129">
        <f t="shared" si="16"/>
        <v>13</v>
      </c>
      <c r="AU26" s="129">
        <f t="shared" si="16"/>
        <v>12</v>
      </c>
      <c r="AV26" s="129">
        <f t="shared" si="16"/>
        <v>11</v>
      </c>
      <c r="AW26" s="129">
        <f t="shared" si="16"/>
        <v>7</v>
      </c>
      <c r="AX26" s="129">
        <f t="shared" si="16"/>
        <v>9</v>
      </c>
      <c r="AY26" s="129">
        <f t="shared" si="16"/>
        <v>41.36</v>
      </c>
      <c r="AZ26" s="129">
        <f t="shared" si="16"/>
        <v>75</v>
      </c>
      <c r="BA26" s="129">
        <f t="shared" si="16"/>
        <v>0</v>
      </c>
      <c r="BB26" s="129">
        <f t="shared" si="16"/>
        <v>4</v>
      </c>
    </row>
    <row r="27" spans="1:54" s="7" customFormat="1" x14ac:dyDescent="0.4">
      <c r="A27" s="100" t="s">
        <v>10</v>
      </c>
      <c r="B27" s="101" t="s">
        <v>81</v>
      </c>
      <c r="C27" s="117" t="s">
        <v>306</v>
      </c>
      <c r="D27" s="199">
        <f t="shared" ref="D27:D50" si="19">SUM(E27,O27)</f>
        <v>100</v>
      </c>
      <c r="E27" s="199">
        <f t="shared" ref="E27:E50" si="20">SUM(F27:G27,N27)</f>
        <v>65</v>
      </c>
      <c r="F27" s="104">
        <f>SUM(P27,T27,X27,AB27,AF27,AJ27,AN27)</f>
        <v>15</v>
      </c>
      <c r="G27" s="104">
        <f>SUM(Q27,U27,Y27,AC27,AG27,AK27,AO27)</f>
        <v>30</v>
      </c>
      <c r="H27" s="108">
        <v>15</v>
      </c>
      <c r="I27" s="108">
        <v>15</v>
      </c>
      <c r="J27" s="108"/>
      <c r="K27" s="108"/>
      <c r="L27" s="108"/>
      <c r="M27" s="108"/>
      <c r="N27" s="158">
        <f>SUM(R27,V27,Z27,AD27,AH27,AL27,AP27)</f>
        <v>20</v>
      </c>
      <c r="O27" s="199">
        <f>SUM(S27,W27,AA27,AE27,AI27,AM27,AQ27)</f>
        <v>35</v>
      </c>
      <c r="P27" s="110"/>
      <c r="Q27" s="110"/>
      <c r="R27" s="110"/>
      <c r="S27" s="110"/>
      <c r="T27" s="110"/>
      <c r="U27" s="110"/>
      <c r="V27" s="110"/>
      <c r="W27" s="110"/>
      <c r="X27" s="109">
        <v>15</v>
      </c>
      <c r="Y27" s="109">
        <v>30</v>
      </c>
      <c r="Z27" s="110">
        <v>20</v>
      </c>
      <c r="AA27" s="110">
        <v>35</v>
      </c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2"/>
      <c r="AR27" s="133"/>
      <c r="AS27" s="110"/>
      <c r="AT27" s="109">
        <v>4</v>
      </c>
      <c r="AU27" s="110"/>
      <c r="AV27" s="110"/>
      <c r="AW27" s="110"/>
      <c r="AX27" s="114"/>
      <c r="AY27" s="115">
        <f t="shared" ref="AY27:AY48" si="21">SUM(E27)/25</f>
        <v>2.6</v>
      </c>
      <c r="AZ27" s="110">
        <v>4</v>
      </c>
      <c r="BA27" s="110"/>
      <c r="BB27" s="110"/>
    </row>
    <row r="28" spans="1:54" s="7" customFormat="1" x14ac:dyDescent="0.4">
      <c r="A28" s="100" t="s">
        <v>9</v>
      </c>
      <c r="B28" s="101" t="s">
        <v>138</v>
      </c>
      <c r="C28" s="117" t="s">
        <v>140</v>
      </c>
      <c r="D28" s="199">
        <f t="shared" si="19"/>
        <v>150</v>
      </c>
      <c r="E28" s="199">
        <f t="shared" si="20"/>
        <v>80</v>
      </c>
      <c r="F28" s="104">
        <f t="shared" ref="F28:F48" si="22">SUM(P28,T28,X28,AB28,AF28,AJ28,AN28)</f>
        <v>30</v>
      </c>
      <c r="G28" s="104">
        <f t="shared" ref="G28:G48" si="23">SUM(Q28,U28,Y28,AC28,AG28,AK28,AO28)</f>
        <v>30</v>
      </c>
      <c r="H28" s="108">
        <v>15</v>
      </c>
      <c r="I28" s="108">
        <v>15</v>
      </c>
      <c r="J28" s="108"/>
      <c r="K28" s="108"/>
      <c r="L28" s="108"/>
      <c r="M28" s="108"/>
      <c r="N28" s="158">
        <f t="shared" ref="N28:N48" si="24">SUM(R28,V28,Z28,AD28,AH28,AL28,AP28)</f>
        <v>20</v>
      </c>
      <c r="O28" s="199">
        <f t="shared" ref="O28:O48" si="25">SUM(S28,W28,AA28,AE28,AI28,AM28,AQ28)</f>
        <v>70</v>
      </c>
      <c r="P28" s="109">
        <v>15</v>
      </c>
      <c r="Q28" s="109">
        <v>15</v>
      </c>
      <c r="R28" s="110">
        <v>15</v>
      </c>
      <c r="S28" s="110">
        <v>55</v>
      </c>
      <c r="T28" s="109">
        <v>15</v>
      </c>
      <c r="U28" s="109">
        <v>15</v>
      </c>
      <c r="V28" s="110">
        <v>5</v>
      </c>
      <c r="W28" s="110">
        <v>15</v>
      </c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2"/>
      <c r="AR28" s="119">
        <v>4</v>
      </c>
      <c r="AS28" s="109">
        <v>2</v>
      </c>
      <c r="AT28" s="110"/>
      <c r="AU28" s="110"/>
      <c r="AV28" s="110"/>
      <c r="AW28" s="110"/>
      <c r="AX28" s="114"/>
      <c r="AY28" s="115">
        <f t="shared" si="21"/>
        <v>3.2</v>
      </c>
      <c r="AZ28" s="110">
        <v>6</v>
      </c>
      <c r="BA28" s="110"/>
      <c r="BB28" s="110"/>
    </row>
    <row r="29" spans="1:54" s="7" customFormat="1" x14ac:dyDescent="0.4">
      <c r="A29" s="100" t="s">
        <v>8</v>
      </c>
      <c r="B29" s="101" t="s">
        <v>82</v>
      </c>
      <c r="C29" s="117" t="s">
        <v>322</v>
      </c>
      <c r="D29" s="199">
        <f t="shared" si="19"/>
        <v>25</v>
      </c>
      <c r="E29" s="199">
        <f t="shared" si="20"/>
        <v>20</v>
      </c>
      <c r="F29" s="104">
        <f t="shared" si="22"/>
        <v>15</v>
      </c>
      <c r="G29" s="104">
        <f t="shared" si="23"/>
        <v>0</v>
      </c>
      <c r="H29" s="108"/>
      <c r="I29" s="108"/>
      <c r="J29" s="108"/>
      <c r="K29" s="108"/>
      <c r="L29" s="108"/>
      <c r="M29" s="108"/>
      <c r="N29" s="158">
        <f t="shared" si="24"/>
        <v>5</v>
      </c>
      <c r="O29" s="199">
        <f t="shared" si="25"/>
        <v>5</v>
      </c>
      <c r="P29" s="110"/>
      <c r="Q29" s="110"/>
      <c r="R29" s="110"/>
      <c r="S29" s="110"/>
      <c r="T29" s="109">
        <v>15</v>
      </c>
      <c r="U29" s="110"/>
      <c r="V29" s="110">
        <v>5</v>
      </c>
      <c r="W29" s="110">
        <v>5</v>
      </c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2"/>
      <c r="AR29" s="133"/>
      <c r="AS29" s="109">
        <v>1</v>
      </c>
      <c r="AT29" s="110"/>
      <c r="AU29" s="110"/>
      <c r="AV29" s="110"/>
      <c r="AW29" s="110"/>
      <c r="AX29" s="114"/>
      <c r="AY29" s="115">
        <f t="shared" si="21"/>
        <v>0.8</v>
      </c>
      <c r="AZ29" s="110">
        <v>1</v>
      </c>
      <c r="BA29" s="110"/>
      <c r="BB29" s="110"/>
    </row>
    <row r="30" spans="1:54" s="7" customFormat="1" x14ac:dyDescent="0.4">
      <c r="A30" s="100" t="s">
        <v>7</v>
      </c>
      <c r="B30" s="123" t="s">
        <v>116</v>
      </c>
      <c r="C30" s="117" t="s">
        <v>303</v>
      </c>
      <c r="D30" s="199">
        <f t="shared" si="19"/>
        <v>150</v>
      </c>
      <c r="E30" s="199">
        <f t="shared" si="20"/>
        <v>45</v>
      </c>
      <c r="F30" s="104">
        <f t="shared" si="22"/>
        <v>15</v>
      </c>
      <c r="G30" s="104">
        <f t="shared" si="23"/>
        <v>15</v>
      </c>
      <c r="H30" s="108"/>
      <c r="I30" s="108"/>
      <c r="J30" s="108"/>
      <c r="K30" s="108">
        <v>15</v>
      </c>
      <c r="L30" s="108"/>
      <c r="M30" s="108"/>
      <c r="N30" s="158">
        <f t="shared" si="24"/>
        <v>15</v>
      </c>
      <c r="O30" s="199">
        <f t="shared" si="25"/>
        <v>105</v>
      </c>
      <c r="P30" s="109">
        <v>15</v>
      </c>
      <c r="Q30" s="109">
        <v>15</v>
      </c>
      <c r="R30" s="110">
        <v>15</v>
      </c>
      <c r="S30" s="110">
        <v>105</v>
      </c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2"/>
      <c r="AR30" s="119">
        <v>6</v>
      </c>
      <c r="AS30" s="110"/>
      <c r="AT30" s="110"/>
      <c r="AU30" s="110"/>
      <c r="AV30" s="110"/>
      <c r="AW30" s="110"/>
      <c r="AX30" s="114"/>
      <c r="AY30" s="115">
        <f t="shared" si="21"/>
        <v>1.8</v>
      </c>
      <c r="AZ30" s="110">
        <v>6</v>
      </c>
      <c r="BA30" s="110"/>
      <c r="BB30" s="110"/>
    </row>
    <row r="31" spans="1:54" s="7" customFormat="1" x14ac:dyDescent="0.4">
      <c r="A31" s="100" t="s">
        <v>6</v>
      </c>
      <c r="B31" s="123" t="s">
        <v>117</v>
      </c>
      <c r="C31" s="117" t="s">
        <v>322</v>
      </c>
      <c r="D31" s="199">
        <f t="shared" si="19"/>
        <v>50</v>
      </c>
      <c r="E31" s="199">
        <f t="shared" si="20"/>
        <v>30</v>
      </c>
      <c r="F31" s="104">
        <f t="shared" si="22"/>
        <v>15</v>
      </c>
      <c r="G31" s="104">
        <f t="shared" si="23"/>
        <v>15</v>
      </c>
      <c r="H31" s="108"/>
      <c r="I31" s="141">
        <v>15</v>
      </c>
      <c r="J31" s="108"/>
      <c r="K31" s="108"/>
      <c r="L31" s="141"/>
      <c r="M31" s="108"/>
      <c r="N31" s="158">
        <f t="shared" si="24"/>
        <v>0</v>
      </c>
      <c r="O31" s="199">
        <f t="shared" si="25"/>
        <v>20</v>
      </c>
      <c r="P31" s="110"/>
      <c r="Q31" s="110"/>
      <c r="R31" s="110"/>
      <c r="S31" s="110"/>
      <c r="T31" s="109">
        <v>15</v>
      </c>
      <c r="U31" s="109">
        <v>15</v>
      </c>
      <c r="V31" s="110"/>
      <c r="W31" s="110">
        <v>20</v>
      </c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2"/>
      <c r="AR31" s="133"/>
      <c r="AS31" s="109">
        <v>2</v>
      </c>
      <c r="AT31" s="110"/>
      <c r="AU31" s="110"/>
      <c r="AV31" s="110"/>
      <c r="AW31" s="110"/>
      <c r="AX31" s="114"/>
      <c r="AY31" s="115">
        <f t="shared" si="21"/>
        <v>1.2</v>
      </c>
      <c r="AZ31" s="110">
        <v>2</v>
      </c>
      <c r="BA31" s="110"/>
      <c r="BB31" s="110"/>
    </row>
    <row r="32" spans="1:54" s="7" customFormat="1" x14ac:dyDescent="0.4">
      <c r="A32" s="100" t="s">
        <v>5</v>
      </c>
      <c r="B32" s="123" t="s">
        <v>94</v>
      </c>
      <c r="C32" s="117" t="s">
        <v>321</v>
      </c>
      <c r="D32" s="199">
        <f t="shared" si="19"/>
        <v>50</v>
      </c>
      <c r="E32" s="199">
        <f t="shared" si="20"/>
        <v>30</v>
      </c>
      <c r="F32" s="104">
        <f t="shared" si="22"/>
        <v>15</v>
      </c>
      <c r="G32" s="104">
        <f t="shared" si="23"/>
        <v>15</v>
      </c>
      <c r="H32" s="108"/>
      <c r="I32" s="108">
        <v>15</v>
      </c>
      <c r="J32" s="108"/>
      <c r="K32" s="108"/>
      <c r="L32" s="108"/>
      <c r="M32" s="108"/>
      <c r="N32" s="158">
        <f t="shared" si="24"/>
        <v>0</v>
      </c>
      <c r="O32" s="199">
        <f t="shared" si="25"/>
        <v>20</v>
      </c>
      <c r="P32" s="110"/>
      <c r="Q32" s="110"/>
      <c r="R32" s="110"/>
      <c r="S32" s="110"/>
      <c r="T32" s="110"/>
      <c r="U32" s="110"/>
      <c r="V32" s="110"/>
      <c r="W32" s="110"/>
      <c r="X32" s="109">
        <v>15</v>
      </c>
      <c r="Y32" s="109">
        <v>15</v>
      </c>
      <c r="Z32" s="110"/>
      <c r="AA32" s="110">
        <v>20</v>
      </c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2"/>
      <c r="AR32" s="133"/>
      <c r="AS32" s="110"/>
      <c r="AT32" s="109">
        <v>2</v>
      </c>
      <c r="AU32" s="110"/>
      <c r="AV32" s="110"/>
      <c r="AW32" s="110"/>
      <c r="AX32" s="114"/>
      <c r="AY32" s="115">
        <f t="shared" si="21"/>
        <v>1.2</v>
      </c>
      <c r="AZ32" s="110">
        <v>2</v>
      </c>
      <c r="BA32" s="110"/>
      <c r="BB32" s="110"/>
    </row>
    <row r="33" spans="1:54" s="7" customFormat="1" x14ac:dyDescent="0.4">
      <c r="A33" s="100" t="s">
        <v>20</v>
      </c>
      <c r="B33" s="123" t="s">
        <v>95</v>
      </c>
      <c r="C33" s="117" t="s">
        <v>322</v>
      </c>
      <c r="D33" s="199">
        <f t="shared" si="19"/>
        <v>25</v>
      </c>
      <c r="E33" s="199">
        <f t="shared" si="20"/>
        <v>17</v>
      </c>
      <c r="F33" s="104">
        <f t="shared" si="22"/>
        <v>15</v>
      </c>
      <c r="G33" s="104">
        <f t="shared" si="23"/>
        <v>0</v>
      </c>
      <c r="H33" s="108"/>
      <c r="I33" s="108"/>
      <c r="J33" s="108"/>
      <c r="K33" s="108"/>
      <c r="L33" s="108"/>
      <c r="M33" s="108"/>
      <c r="N33" s="158">
        <f t="shared" si="24"/>
        <v>2</v>
      </c>
      <c r="O33" s="199">
        <f t="shared" si="25"/>
        <v>8</v>
      </c>
      <c r="P33" s="110"/>
      <c r="Q33" s="110"/>
      <c r="R33" s="110"/>
      <c r="S33" s="110"/>
      <c r="T33" s="109">
        <v>15</v>
      </c>
      <c r="U33" s="110"/>
      <c r="V33" s="110">
        <v>2</v>
      </c>
      <c r="W33" s="110">
        <v>8</v>
      </c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2"/>
      <c r="AR33" s="119"/>
      <c r="AS33" s="109">
        <v>1</v>
      </c>
      <c r="AT33" s="110"/>
      <c r="AU33" s="110"/>
      <c r="AV33" s="110"/>
      <c r="AW33" s="110"/>
      <c r="AX33" s="114"/>
      <c r="AY33" s="115">
        <f t="shared" si="21"/>
        <v>0.68</v>
      </c>
      <c r="AZ33" s="110">
        <v>1</v>
      </c>
      <c r="BA33" s="110"/>
      <c r="BB33" s="110"/>
    </row>
    <row r="34" spans="1:54" s="7" customFormat="1" x14ac:dyDescent="0.4">
      <c r="A34" s="100" t="s">
        <v>21</v>
      </c>
      <c r="B34" s="123" t="s">
        <v>111</v>
      </c>
      <c r="C34" s="117" t="s">
        <v>322</v>
      </c>
      <c r="D34" s="199">
        <f t="shared" si="19"/>
        <v>50</v>
      </c>
      <c r="E34" s="199">
        <f t="shared" si="20"/>
        <v>30</v>
      </c>
      <c r="F34" s="104">
        <f t="shared" si="22"/>
        <v>15</v>
      </c>
      <c r="G34" s="104">
        <f t="shared" si="23"/>
        <v>15</v>
      </c>
      <c r="H34" s="108"/>
      <c r="I34" s="108">
        <v>15</v>
      </c>
      <c r="J34" s="108"/>
      <c r="K34" s="108"/>
      <c r="L34" s="108"/>
      <c r="M34" s="108"/>
      <c r="N34" s="158">
        <f t="shared" si="24"/>
        <v>0</v>
      </c>
      <c r="O34" s="199">
        <f t="shared" si="25"/>
        <v>20</v>
      </c>
      <c r="P34" s="110"/>
      <c r="Q34" s="110"/>
      <c r="R34" s="110"/>
      <c r="S34" s="110"/>
      <c r="T34" s="109">
        <v>15</v>
      </c>
      <c r="U34" s="109">
        <v>15</v>
      </c>
      <c r="V34" s="110"/>
      <c r="W34" s="110">
        <v>20</v>
      </c>
      <c r="X34" s="109"/>
      <c r="Y34" s="109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2"/>
      <c r="AR34" s="133"/>
      <c r="AS34" s="109">
        <v>2</v>
      </c>
      <c r="AT34" s="109"/>
      <c r="AU34" s="110"/>
      <c r="AV34" s="110"/>
      <c r="AW34" s="110"/>
      <c r="AX34" s="114"/>
      <c r="AY34" s="115">
        <f t="shared" si="21"/>
        <v>1.2</v>
      </c>
      <c r="AZ34" s="110">
        <v>2</v>
      </c>
      <c r="BA34" s="110"/>
      <c r="BB34" s="110"/>
    </row>
    <row r="35" spans="1:54" s="7" customFormat="1" x14ac:dyDescent="0.4">
      <c r="A35" s="100" t="s">
        <v>22</v>
      </c>
      <c r="B35" s="123" t="s">
        <v>83</v>
      </c>
      <c r="C35" s="117" t="s">
        <v>305</v>
      </c>
      <c r="D35" s="199">
        <f t="shared" si="19"/>
        <v>75</v>
      </c>
      <c r="E35" s="199">
        <f t="shared" si="20"/>
        <v>40</v>
      </c>
      <c r="F35" s="104">
        <f t="shared" si="22"/>
        <v>15</v>
      </c>
      <c r="G35" s="104">
        <f t="shared" si="23"/>
        <v>15</v>
      </c>
      <c r="H35" s="108"/>
      <c r="I35" s="108"/>
      <c r="J35" s="108"/>
      <c r="K35" s="108">
        <v>15</v>
      </c>
      <c r="L35" s="108"/>
      <c r="M35" s="108"/>
      <c r="N35" s="158">
        <f t="shared" si="24"/>
        <v>10</v>
      </c>
      <c r="O35" s="199">
        <f t="shared" si="25"/>
        <v>35</v>
      </c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09">
        <v>15</v>
      </c>
      <c r="AC35" s="109">
        <v>15</v>
      </c>
      <c r="AD35" s="110">
        <v>10</v>
      </c>
      <c r="AE35" s="110">
        <v>35</v>
      </c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2"/>
      <c r="AR35" s="133"/>
      <c r="AS35" s="109"/>
      <c r="AT35" s="109"/>
      <c r="AU35" s="109">
        <v>3</v>
      </c>
      <c r="AV35" s="110"/>
      <c r="AW35" s="110"/>
      <c r="AX35" s="114"/>
      <c r="AY35" s="115">
        <f t="shared" si="21"/>
        <v>1.6</v>
      </c>
      <c r="AZ35" s="110">
        <v>3</v>
      </c>
      <c r="BA35" s="110"/>
      <c r="BB35" s="110"/>
    </row>
    <row r="36" spans="1:54" s="7" customFormat="1" x14ac:dyDescent="0.4">
      <c r="A36" s="100" t="s">
        <v>23</v>
      </c>
      <c r="B36" s="123" t="s">
        <v>84</v>
      </c>
      <c r="C36" s="117" t="s">
        <v>304</v>
      </c>
      <c r="D36" s="199">
        <f t="shared" si="19"/>
        <v>125</v>
      </c>
      <c r="E36" s="199">
        <f t="shared" si="20"/>
        <v>70</v>
      </c>
      <c r="F36" s="104">
        <f t="shared" si="22"/>
        <v>30</v>
      </c>
      <c r="G36" s="104">
        <f t="shared" si="23"/>
        <v>30</v>
      </c>
      <c r="H36" s="108"/>
      <c r="I36" s="108">
        <v>30</v>
      </c>
      <c r="J36" s="108"/>
      <c r="K36" s="108"/>
      <c r="L36" s="108"/>
      <c r="M36" s="108"/>
      <c r="N36" s="158">
        <f t="shared" si="24"/>
        <v>10</v>
      </c>
      <c r="O36" s="199">
        <f t="shared" si="25"/>
        <v>55</v>
      </c>
      <c r="P36" s="109"/>
      <c r="Q36" s="109"/>
      <c r="R36" s="110"/>
      <c r="S36" s="110"/>
      <c r="T36" s="109">
        <v>15</v>
      </c>
      <c r="U36" s="109">
        <v>15</v>
      </c>
      <c r="V36" s="110"/>
      <c r="W36" s="110">
        <v>20</v>
      </c>
      <c r="X36" s="109">
        <v>15</v>
      </c>
      <c r="Y36" s="109">
        <v>15</v>
      </c>
      <c r="Z36" s="110">
        <v>10</v>
      </c>
      <c r="AA36" s="110">
        <v>35</v>
      </c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2"/>
      <c r="AR36" s="119"/>
      <c r="AS36" s="109">
        <v>2</v>
      </c>
      <c r="AT36" s="109">
        <v>3</v>
      </c>
      <c r="AU36" s="110"/>
      <c r="AV36" s="110"/>
      <c r="AW36" s="110"/>
      <c r="AX36" s="114"/>
      <c r="AY36" s="115">
        <f t="shared" si="21"/>
        <v>2.8</v>
      </c>
      <c r="AZ36" s="110">
        <v>5</v>
      </c>
      <c r="BA36" s="110"/>
      <c r="BB36" s="110"/>
    </row>
    <row r="37" spans="1:54" s="7" customFormat="1" x14ac:dyDescent="0.4">
      <c r="A37" s="100" t="s">
        <v>24</v>
      </c>
      <c r="B37" s="123" t="s">
        <v>106</v>
      </c>
      <c r="C37" s="117" t="s">
        <v>323</v>
      </c>
      <c r="D37" s="199">
        <f t="shared" si="19"/>
        <v>100</v>
      </c>
      <c r="E37" s="199">
        <f t="shared" si="20"/>
        <v>40</v>
      </c>
      <c r="F37" s="104">
        <f t="shared" si="22"/>
        <v>15</v>
      </c>
      <c r="G37" s="104">
        <f t="shared" si="23"/>
        <v>15</v>
      </c>
      <c r="H37" s="108"/>
      <c r="I37" s="108">
        <v>15</v>
      </c>
      <c r="J37" s="108"/>
      <c r="K37" s="108"/>
      <c r="L37" s="108"/>
      <c r="M37" s="108"/>
      <c r="N37" s="158">
        <f t="shared" si="24"/>
        <v>10</v>
      </c>
      <c r="O37" s="199">
        <f t="shared" si="25"/>
        <v>60</v>
      </c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09">
        <v>15</v>
      </c>
      <c r="AG37" s="109">
        <v>15</v>
      </c>
      <c r="AH37" s="110">
        <v>10</v>
      </c>
      <c r="AI37" s="110">
        <v>60</v>
      </c>
      <c r="AJ37" s="110"/>
      <c r="AK37" s="110"/>
      <c r="AL37" s="110"/>
      <c r="AM37" s="110"/>
      <c r="AN37" s="110"/>
      <c r="AO37" s="110"/>
      <c r="AP37" s="110"/>
      <c r="AQ37" s="112"/>
      <c r="AR37" s="133"/>
      <c r="AS37" s="110"/>
      <c r="AT37" s="110"/>
      <c r="AU37" s="110"/>
      <c r="AV37" s="109">
        <v>4</v>
      </c>
      <c r="AW37" s="110"/>
      <c r="AX37" s="114"/>
      <c r="AY37" s="115">
        <f t="shared" si="21"/>
        <v>1.6</v>
      </c>
      <c r="AZ37" s="110">
        <v>4</v>
      </c>
      <c r="BA37" s="110"/>
      <c r="BB37" s="110"/>
    </row>
    <row r="38" spans="1:54" s="7" customFormat="1" x14ac:dyDescent="0.4">
      <c r="A38" s="100" t="s">
        <v>25</v>
      </c>
      <c r="B38" s="123" t="s">
        <v>85</v>
      </c>
      <c r="C38" s="117" t="s">
        <v>306</v>
      </c>
      <c r="D38" s="199">
        <f t="shared" si="19"/>
        <v>100</v>
      </c>
      <c r="E38" s="199">
        <f t="shared" si="20"/>
        <v>45</v>
      </c>
      <c r="F38" s="104">
        <f t="shared" si="22"/>
        <v>15</v>
      </c>
      <c r="G38" s="104">
        <f t="shared" si="23"/>
        <v>30</v>
      </c>
      <c r="H38" s="108"/>
      <c r="I38" s="108">
        <v>30</v>
      </c>
      <c r="J38" s="108"/>
      <c r="K38" s="108"/>
      <c r="L38" s="108"/>
      <c r="M38" s="108"/>
      <c r="N38" s="158">
        <f t="shared" si="24"/>
        <v>0</v>
      </c>
      <c r="O38" s="199">
        <f t="shared" si="25"/>
        <v>55</v>
      </c>
      <c r="P38" s="110"/>
      <c r="Q38" s="110"/>
      <c r="R38" s="110"/>
      <c r="S38" s="110"/>
      <c r="T38" s="110"/>
      <c r="U38" s="110"/>
      <c r="V38" s="110"/>
      <c r="W38" s="110"/>
      <c r="X38" s="109">
        <v>15</v>
      </c>
      <c r="Y38" s="109">
        <v>30</v>
      </c>
      <c r="Z38" s="110"/>
      <c r="AA38" s="110">
        <v>55</v>
      </c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2"/>
      <c r="AR38" s="133"/>
      <c r="AS38" s="110"/>
      <c r="AT38" s="109">
        <v>4</v>
      </c>
      <c r="AU38" s="110"/>
      <c r="AV38" s="110"/>
      <c r="AW38" s="110"/>
      <c r="AX38" s="114"/>
      <c r="AY38" s="115">
        <f t="shared" si="21"/>
        <v>1.8</v>
      </c>
      <c r="AZ38" s="110">
        <v>4</v>
      </c>
      <c r="BA38" s="110"/>
      <c r="BB38" s="110"/>
    </row>
    <row r="39" spans="1:54" s="7" customFormat="1" x14ac:dyDescent="0.4">
      <c r="A39" s="100" t="s">
        <v>26</v>
      </c>
      <c r="B39" s="123" t="s">
        <v>86</v>
      </c>
      <c r="C39" s="117" t="s">
        <v>322</v>
      </c>
      <c r="D39" s="199">
        <f t="shared" si="19"/>
        <v>50</v>
      </c>
      <c r="E39" s="199">
        <f t="shared" si="20"/>
        <v>30</v>
      </c>
      <c r="F39" s="104">
        <f t="shared" si="22"/>
        <v>15</v>
      </c>
      <c r="G39" s="104">
        <f t="shared" si="23"/>
        <v>15</v>
      </c>
      <c r="H39" s="108"/>
      <c r="I39" s="108">
        <v>15</v>
      </c>
      <c r="J39" s="108"/>
      <c r="K39" s="108"/>
      <c r="L39" s="108"/>
      <c r="M39" s="108"/>
      <c r="N39" s="158">
        <f t="shared" si="24"/>
        <v>0</v>
      </c>
      <c r="O39" s="199">
        <f t="shared" si="25"/>
        <v>20</v>
      </c>
      <c r="P39" s="110"/>
      <c r="Q39" s="110"/>
      <c r="R39" s="110"/>
      <c r="S39" s="110"/>
      <c r="T39" s="109">
        <v>15</v>
      </c>
      <c r="U39" s="109">
        <v>15</v>
      </c>
      <c r="V39" s="110"/>
      <c r="W39" s="110">
        <v>20</v>
      </c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2"/>
      <c r="AR39" s="133"/>
      <c r="AS39" s="109">
        <v>2</v>
      </c>
      <c r="AT39" s="110"/>
      <c r="AU39" s="110"/>
      <c r="AV39" s="110"/>
      <c r="AW39" s="110"/>
      <c r="AX39" s="114"/>
      <c r="AY39" s="115">
        <f t="shared" si="21"/>
        <v>1.2</v>
      </c>
      <c r="AZ39" s="110">
        <v>2</v>
      </c>
      <c r="BA39" s="110"/>
      <c r="BB39" s="110"/>
    </row>
    <row r="40" spans="1:54" s="7" customFormat="1" x14ac:dyDescent="0.4">
      <c r="A40" s="100" t="s">
        <v>27</v>
      </c>
      <c r="B40" s="123" t="s">
        <v>124</v>
      </c>
      <c r="C40" s="117" t="s">
        <v>318</v>
      </c>
      <c r="D40" s="199">
        <f t="shared" si="19"/>
        <v>50</v>
      </c>
      <c r="E40" s="199">
        <f t="shared" si="20"/>
        <v>35</v>
      </c>
      <c r="F40" s="104">
        <f t="shared" si="22"/>
        <v>15</v>
      </c>
      <c r="G40" s="104">
        <f t="shared" si="23"/>
        <v>15</v>
      </c>
      <c r="H40" s="108"/>
      <c r="I40" s="108">
        <v>15</v>
      </c>
      <c r="J40" s="108"/>
      <c r="K40" s="108"/>
      <c r="L40" s="108"/>
      <c r="M40" s="108"/>
      <c r="N40" s="158">
        <f t="shared" si="24"/>
        <v>5</v>
      </c>
      <c r="O40" s="199">
        <f t="shared" si="25"/>
        <v>15</v>
      </c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09">
        <v>15</v>
      </c>
      <c r="AC40" s="109">
        <v>15</v>
      </c>
      <c r="AD40" s="110">
        <v>5</v>
      </c>
      <c r="AE40" s="110">
        <v>15</v>
      </c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2"/>
      <c r="AR40" s="133"/>
      <c r="AS40" s="110"/>
      <c r="AT40" s="110"/>
      <c r="AU40" s="109">
        <v>2</v>
      </c>
      <c r="AV40" s="110"/>
      <c r="AW40" s="110"/>
      <c r="AX40" s="114"/>
      <c r="AY40" s="115">
        <f t="shared" si="21"/>
        <v>1.4</v>
      </c>
      <c r="AZ40" s="110">
        <v>2</v>
      </c>
      <c r="BA40" s="110"/>
      <c r="BB40" s="110"/>
    </row>
    <row r="41" spans="1:54" s="7" customFormat="1" x14ac:dyDescent="0.4">
      <c r="A41" s="100" t="s">
        <v>28</v>
      </c>
      <c r="B41" s="123" t="s">
        <v>87</v>
      </c>
      <c r="C41" s="117" t="s">
        <v>322</v>
      </c>
      <c r="D41" s="199">
        <f t="shared" si="19"/>
        <v>25</v>
      </c>
      <c r="E41" s="199">
        <f t="shared" si="20"/>
        <v>15</v>
      </c>
      <c r="F41" s="104">
        <f t="shared" si="22"/>
        <v>15</v>
      </c>
      <c r="G41" s="104">
        <f t="shared" si="23"/>
        <v>0</v>
      </c>
      <c r="H41" s="108"/>
      <c r="I41" s="108"/>
      <c r="J41" s="108"/>
      <c r="K41" s="108"/>
      <c r="L41" s="108"/>
      <c r="M41" s="108"/>
      <c r="N41" s="158">
        <f t="shared" si="24"/>
        <v>0</v>
      </c>
      <c r="O41" s="199">
        <f t="shared" si="25"/>
        <v>10</v>
      </c>
      <c r="P41" s="110"/>
      <c r="Q41" s="110"/>
      <c r="R41" s="110"/>
      <c r="S41" s="110"/>
      <c r="T41" s="109">
        <v>15</v>
      </c>
      <c r="U41" s="110"/>
      <c r="V41" s="110"/>
      <c r="W41" s="110">
        <v>10</v>
      </c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2"/>
      <c r="AR41" s="133"/>
      <c r="AS41" s="109">
        <v>1</v>
      </c>
      <c r="AT41" s="110"/>
      <c r="AU41" s="110"/>
      <c r="AV41" s="110"/>
      <c r="AW41" s="110"/>
      <c r="AX41" s="114"/>
      <c r="AY41" s="115">
        <f t="shared" si="21"/>
        <v>0.6</v>
      </c>
      <c r="AZ41" s="110">
        <v>1</v>
      </c>
      <c r="BA41" s="110"/>
      <c r="BB41" s="110"/>
    </row>
    <row r="42" spans="1:54" s="7" customFormat="1" x14ac:dyDescent="0.4">
      <c r="A42" s="100" t="s">
        <v>66</v>
      </c>
      <c r="B42" s="123" t="s">
        <v>88</v>
      </c>
      <c r="C42" s="117" t="s">
        <v>318</v>
      </c>
      <c r="D42" s="199">
        <f t="shared" si="19"/>
        <v>75</v>
      </c>
      <c r="E42" s="199">
        <f t="shared" si="20"/>
        <v>35</v>
      </c>
      <c r="F42" s="104">
        <f t="shared" si="22"/>
        <v>15</v>
      </c>
      <c r="G42" s="104">
        <f t="shared" si="23"/>
        <v>15</v>
      </c>
      <c r="H42" s="108"/>
      <c r="I42" s="108">
        <v>15</v>
      </c>
      <c r="J42" s="108"/>
      <c r="K42" s="108"/>
      <c r="L42" s="108"/>
      <c r="M42" s="108"/>
      <c r="N42" s="158">
        <f t="shared" si="24"/>
        <v>5</v>
      </c>
      <c r="O42" s="199">
        <f t="shared" si="25"/>
        <v>40</v>
      </c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09">
        <v>15</v>
      </c>
      <c r="AC42" s="109">
        <v>15</v>
      </c>
      <c r="AD42" s="110">
        <v>5</v>
      </c>
      <c r="AE42" s="110">
        <v>40</v>
      </c>
      <c r="AF42" s="110"/>
      <c r="AG42" s="110"/>
      <c r="AH42" s="110"/>
      <c r="AI42" s="110"/>
      <c r="AJ42" s="110"/>
      <c r="AK42" s="109"/>
      <c r="AL42" s="110"/>
      <c r="AM42" s="110"/>
      <c r="AN42" s="110"/>
      <c r="AO42" s="110"/>
      <c r="AP42" s="110"/>
      <c r="AQ42" s="112"/>
      <c r="AR42" s="133"/>
      <c r="AS42" s="110"/>
      <c r="AT42" s="110"/>
      <c r="AU42" s="109">
        <v>3</v>
      </c>
      <c r="AV42" s="110"/>
      <c r="AW42" s="110"/>
      <c r="AX42" s="114"/>
      <c r="AY42" s="115">
        <f t="shared" si="21"/>
        <v>1.4</v>
      </c>
      <c r="AZ42" s="110">
        <v>3</v>
      </c>
      <c r="BA42" s="110"/>
      <c r="BB42" s="110"/>
    </row>
    <row r="43" spans="1:54" s="7" customFormat="1" x14ac:dyDescent="0.4">
      <c r="A43" s="100" t="s">
        <v>74</v>
      </c>
      <c r="B43" s="123" t="s">
        <v>89</v>
      </c>
      <c r="C43" s="117" t="s">
        <v>318</v>
      </c>
      <c r="D43" s="199">
        <f t="shared" si="19"/>
        <v>75</v>
      </c>
      <c r="E43" s="199">
        <f t="shared" si="20"/>
        <v>65</v>
      </c>
      <c r="F43" s="104">
        <f t="shared" si="22"/>
        <v>30</v>
      </c>
      <c r="G43" s="104">
        <f t="shared" si="23"/>
        <v>30</v>
      </c>
      <c r="H43" s="108">
        <v>15</v>
      </c>
      <c r="I43" s="108">
        <v>15</v>
      </c>
      <c r="J43" s="108"/>
      <c r="K43" s="108"/>
      <c r="L43" s="108"/>
      <c r="M43" s="108"/>
      <c r="N43" s="158">
        <f t="shared" si="24"/>
        <v>5</v>
      </c>
      <c r="O43" s="199">
        <f t="shared" si="25"/>
        <v>10</v>
      </c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09">
        <v>30</v>
      </c>
      <c r="AC43" s="109">
        <v>30</v>
      </c>
      <c r="AD43" s="110">
        <v>5</v>
      </c>
      <c r="AE43" s="110">
        <v>10</v>
      </c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2"/>
      <c r="AR43" s="133"/>
      <c r="AS43" s="110"/>
      <c r="AT43" s="110"/>
      <c r="AU43" s="109">
        <v>3</v>
      </c>
      <c r="AV43" s="110"/>
      <c r="AW43" s="110"/>
      <c r="AX43" s="114"/>
      <c r="AY43" s="115">
        <f t="shared" si="21"/>
        <v>2.6</v>
      </c>
      <c r="AZ43" s="110">
        <v>3</v>
      </c>
      <c r="BA43" s="110"/>
      <c r="BB43" s="110"/>
    </row>
    <row r="44" spans="1:54" s="7" customFormat="1" x14ac:dyDescent="0.4">
      <c r="A44" s="100" t="s">
        <v>75</v>
      </c>
      <c r="B44" s="123" t="s">
        <v>90</v>
      </c>
      <c r="C44" s="117" t="s">
        <v>307</v>
      </c>
      <c r="D44" s="199">
        <f t="shared" si="19"/>
        <v>125</v>
      </c>
      <c r="E44" s="199">
        <f t="shared" si="20"/>
        <v>75</v>
      </c>
      <c r="F44" s="104">
        <f t="shared" si="22"/>
        <v>30</v>
      </c>
      <c r="G44" s="104">
        <f t="shared" si="23"/>
        <v>30</v>
      </c>
      <c r="H44" s="108">
        <v>15</v>
      </c>
      <c r="I44" s="108">
        <v>15</v>
      </c>
      <c r="J44" s="108"/>
      <c r="K44" s="108"/>
      <c r="L44" s="108"/>
      <c r="M44" s="108"/>
      <c r="N44" s="158">
        <f t="shared" si="24"/>
        <v>15</v>
      </c>
      <c r="O44" s="199">
        <f t="shared" si="25"/>
        <v>50</v>
      </c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09">
        <v>30</v>
      </c>
      <c r="AG44" s="109">
        <v>30</v>
      </c>
      <c r="AH44" s="110">
        <v>15</v>
      </c>
      <c r="AI44" s="110">
        <v>50</v>
      </c>
      <c r="AJ44" s="110"/>
      <c r="AK44" s="110"/>
      <c r="AL44" s="110"/>
      <c r="AM44" s="110"/>
      <c r="AN44" s="110"/>
      <c r="AO44" s="110"/>
      <c r="AP44" s="110"/>
      <c r="AQ44" s="112"/>
      <c r="AR44" s="133"/>
      <c r="AS44" s="110"/>
      <c r="AT44" s="110"/>
      <c r="AU44" s="110"/>
      <c r="AV44" s="109">
        <v>5</v>
      </c>
      <c r="AW44" s="110"/>
      <c r="AX44" s="114"/>
      <c r="AY44" s="115">
        <f t="shared" si="21"/>
        <v>3</v>
      </c>
      <c r="AZ44" s="110">
        <v>5</v>
      </c>
      <c r="BA44" s="110"/>
      <c r="BB44" s="110"/>
    </row>
    <row r="45" spans="1:54" s="7" customFormat="1" x14ac:dyDescent="0.4">
      <c r="A45" s="100" t="s">
        <v>76</v>
      </c>
      <c r="B45" s="123" t="s">
        <v>91</v>
      </c>
      <c r="C45" s="117" t="s">
        <v>139</v>
      </c>
      <c r="D45" s="199">
        <f t="shared" si="19"/>
        <v>75</v>
      </c>
      <c r="E45" s="199">
        <f t="shared" si="20"/>
        <v>65</v>
      </c>
      <c r="F45" s="104">
        <f t="shared" si="22"/>
        <v>15</v>
      </c>
      <c r="G45" s="104">
        <f t="shared" si="23"/>
        <v>30</v>
      </c>
      <c r="H45" s="108"/>
      <c r="I45" s="108">
        <v>15</v>
      </c>
      <c r="J45" s="108"/>
      <c r="K45" s="108">
        <v>15</v>
      </c>
      <c r="L45" s="108"/>
      <c r="M45" s="108"/>
      <c r="N45" s="158">
        <f t="shared" si="24"/>
        <v>20</v>
      </c>
      <c r="O45" s="199">
        <f t="shared" si="25"/>
        <v>10</v>
      </c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09"/>
      <c r="AK45" s="109"/>
      <c r="AL45" s="110"/>
      <c r="AM45" s="110"/>
      <c r="AN45" s="109">
        <v>15</v>
      </c>
      <c r="AO45" s="109">
        <v>30</v>
      </c>
      <c r="AP45" s="110">
        <v>20</v>
      </c>
      <c r="AQ45" s="112">
        <v>10</v>
      </c>
      <c r="AR45" s="133"/>
      <c r="AS45" s="110"/>
      <c r="AT45" s="110"/>
      <c r="AU45" s="110"/>
      <c r="AV45" s="110"/>
      <c r="AW45" s="109"/>
      <c r="AX45" s="120">
        <v>3</v>
      </c>
      <c r="AY45" s="115">
        <f t="shared" si="21"/>
        <v>2.6</v>
      </c>
      <c r="AZ45" s="110">
        <v>3</v>
      </c>
      <c r="BA45" s="110"/>
      <c r="BB45" s="110"/>
    </row>
    <row r="46" spans="1:54" s="7" customFormat="1" x14ac:dyDescent="0.4">
      <c r="A46" s="100" t="s">
        <v>77</v>
      </c>
      <c r="B46" s="123" t="s">
        <v>96</v>
      </c>
      <c r="C46" s="117" t="s">
        <v>319</v>
      </c>
      <c r="D46" s="199">
        <f t="shared" si="19"/>
        <v>25</v>
      </c>
      <c r="E46" s="199">
        <f t="shared" si="20"/>
        <v>15</v>
      </c>
      <c r="F46" s="104">
        <f t="shared" si="22"/>
        <v>0</v>
      </c>
      <c r="G46" s="104">
        <f t="shared" si="23"/>
        <v>15</v>
      </c>
      <c r="H46" s="108"/>
      <c r="I46" s="108">
        <v>15</v>
      </c>
      <c r="J46" s="108"/>
      <c r="K46" s="108"/>
      <c r="L46" s="108"/>
      <c r="M46" s="108"/>
      <c r="N46" s="158">
        <f t="shared" si="24"/>
        <v>0</v>
      </c>
      <c r="O46" s="199">
        <f t="shared" si="25"/>
        <v>10</v>
      </c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09"/>
      <c r="AK46" s="109">
        <v>15</v>
      </c>
      <c r="AL46" s="110"/>
      <c r="AM46" s="110">
        <v>10</v>
      </c>
      <c r="AN46" s="110"/>
      <c r="AO46" s="110"/>
      <c r="AP46" s="110"/>
      <c r="AQ46" s="112"/>
      <c r="AR46" s="133"/>
      <c r="AS46" s="110"/>
      <c r="AT46" s="110"/>
      <c r="AU46" s="110"/>
      <c r="AV46" s="110"/>
      <c r="AW46" s="109">
        <v>1</v>
      </c>
      <c r="AX46" s="114"/>
      <c r="AY46" s="115">
        <f t="shared" si="21"/>
        <v>0.6</v>
      </c>
      <c r="AZ46" s="110">
        <v>1</v>
      </c>
      <c r="BA46" s="110"/>
      <c r="BB46" s="110"/>
    </row>
    <row r="47" spans="1:54" s="7" customFormat="1" x14ac:dyDescent="0.4">
      <c r="A47" s="154" t="s">
        <v>78</v>
      </c>
      <c r="B47" s="125" t="s">
        <v>311</v>
      </c>
      <c r="C47" s="117" t="s">
        <v>318</v>
      </c>
      <c r="D47" s="199">
        <f t="shared" si="19"/>
        <v>25</v>
      </c>
      <c r="E47" s="199">
        <f t="shared" si="20"/>
        <v>17</v>
      </c>
      <c r="F47" s="104">
        <f t="shared" si="22"/>
        <v>0</v>
      </c>
      <c r="G47" s="104">
        <f t="shared" si="23"/>
        <v>15</v>
      </c>
      <c r="H47" s="108"/>
      <c r="I47" s="108"/>
      <c r="J47" s="108"/>
      <c r="K47" s="108">
        <v>15</v>
      </c>
      <c r="L47" s="108"/>
      <c r="M47" s="108"/>
      <c r="N47" s="158">
        <f t="shared" si="24"/>
        <v>2</v>
      </c>
      <c r="O47" s="199">
        <f t="shared" si="25"/>
        <v>8</v>
      </c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09"/>
      <c r="AC47" s="110">
        <v>15</v>
      </c>
      <c r="AD47" s="110">
        <v>2</v>
      </c>
      <c r="AE47" s="110">
        <v>8</v>
      </c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2"/>
      <c r="AR47" s="133"/>
      <c r="AS47" s="110"/>
      <c r="AT47" s="110"/>
      <c r="AU47" s="109">
        <v>1</v>
      </c>
      <c r="AV47" s="110"/>
      <c r="AW47" s="110"/>
      <c r="AX47" s="114"/>
      <c r="AY47" s="115">
        <f t="shared" si="21"/>
        <v>0.68</v>
      </c>
      <c r="AZ47" s="110">
        <v>1</v>
      </c>
      <c r="BA47" s="110"/>
      <c r="BB47" s="110"/>
    </row>
    <row r="48" spans="1:54" s="7" customFormat="1" x14ac:dyDescent="0.4">
      <c r="A48" s="100" t="s">
        <v>136</v>
      </c>
      <c r="B48" s="123" t="s">
        <v>137</v>
      </c>
      <c r="C48" s="117" t="s">
        <v>324</v>
      </c>
      <c r="D48" s="199">
        <f t="shared" si="19"/>
        <v>100</v>
      </c>
      <c r="E48" s="199">
        <f t="shared" si="20"/>
        <v>70</v>
      </c>
      <c r="F48" s="104">
        <f t="shared" si="22"/>
        <v>0</v>
      </c>
      <c r="G48" s="104">
        <f t="shared" si="23"/>
        <v>60</v>
      </c>
      <c r="H48" s="108"/>
      <c r="I48" s="108"/>
      <c r="J48" s="108">
        <v>60</v>
      </c>
      <c r="K48" s="108"/>
      <c r="L48" s="108"/>
      <c r="M48" s="108"/>
      <c r="N48" s="158">
        <f t="shared" si="24"/>
        <v>10</v>
      </c>
      <c r="O48" s="199">
        <f t="shared" si="25"/>
        <v>30</v>
      </c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09"/>
      <c r="AC48" s="110"/>
      <c r="AD48" s="110"/>
      <c r="AE48" s="110"/>
      <c r="AF48" s="163"/>
      <c r="AG48" s="109">
        <v>30</v>
      </c>
      <c r="AH48" s="112">
        <v>5</v>
      </c>
      <c r="AI48" s="110">
        <v>15</v>
      </c>
      <c r="AJ48" s="163"/>
      <c r="AK48" s="109">
        <v>30</v>
      </c>
      <c r="AL48" s="112">
        <v>5</v>
      </c>
      <c r="AM48" s="110">
        <v>15</v>
      </c>
      <c r="AN48" s="115"/>
      <c r="AO48" s="110"/>
      <c r="AP48" s="110"/>
      <c r="AQ48" s="114"/>
      <c r="AR48" s="115"/>
      <c r="AS48" s="110"/>
      <c r="AT48" s="110"/>
      <c r="AU48" s="109"/>
      <c r="AV48" s="109">
        <v>2</v>
      </c>
      <c r="AW48" s="109">
        <v>2</v>
      </c>
      <c r="AX48" s="114"/>
      <c r="AY48" s="115">
        <f t="shared" si="21"/>
        <v>2.8</v>
      </c>
      <c r="AZ48" s="110">
        <v>4</v>
      </c>
      <c r="BA48" s="110"/>
      <c r="BB48" s="110"/>
    </row>
    <row r="49" spans="1:54" s="7" customFormat="1" ht="45.25" customHeight="1" x14ac:dyDescent="0.4">
      <c r="A49" s="100" t="s">
        <v>263</v>
      </c>
      <c r="B49" s="144" t="s">
        <v>236</v>
      </c>
      <c r="C49" s="117" t="s">
        <v>319</v>
      </c>
      <c r="D49" s="199">
        <f t="shared" si="19"/>
        <v>100</v>
      </c>
      <c r="E49" s="199">
        <f t="shared" si="20"/>
        <v>40</v>
      </c>
      <c r="F49" s="104">
        <f>SUM(P49,T49,X49,AB49,AF49,AJ49,AN49)</f>
        <v>0</v>
      </c>
      <c r="G49" s="104">
        <f>SUM(Q49,U49,Y49,AC49,AG49,AK49,AO49)</f>
        <v>30</v>
      </c>
      <c r="H49" s="108"/>
      <c r="I49" s="108"/>
      <c r="J49" s="108"/>
      <c r="K49" s="141">
        <v>30</v>
      </c>
      <c r="L49" s="108"/>
      <c r="M49" s="108"/>
      <c r="N49" s="158">
        <f>SUM(R49,V49,Z49,AD49,AH49,AL49,AP49)</f>
        <v>10</v>
      </c>
      <c r="O49" s="199">
        <f>SUM(S49,W49,AA49,AE49,AI49,AM49,AQ49)</f>
        <v>60</v>
      </c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45">
        <v>30</v>
      </c>
      <c r="AL49" s="146">
        <v>10</v>
      </c>
      <c r="AM49" s="146">
        <v>60</v>
      </c>
      <c r="AN49" s="146"/>
      <c r="AO49" s="145"/>
      <c r="AP49" s="146"/>
      <c r="AQ49" s="147"/>
      <c r="AR49" s="133"/>
      <c r="AS49" s="110"/>
      <c r="AT49" s="110"/>
      <c r="AU49" s="110"/>
      <c r="AV49" s="110"/>
      <c r="AW49" s="145">
        <v>4</v>
      </c>
      <c r="AX49" s="120"/>
      <c r="AY49" s="115">
        <v>2</v>
      </c>
      <c r="AZ49" s="110">
        <v>4</v>
      </c>
      <c r="BA49" s="110"/>
      <c r="BB49" s="110">
        <v>4</v>
      </c>
    </row>
    <row r="50" spans="1:54" s="7" customFormat="1" ht="52.35" customHeight="1" x14ac:dyDescent="0.4">
      <c r="A50" s="100" t="s">
        <v>265</v>
      </c>
      <c r="B50" s="144" t="s">
        <v>142</v>
      </c>
      <c r="C50" s="117" t="s">
        <v>320</v>
      </c>
      <c r="D50" s="199">
        <f t="shared" si="19"/>
        <v>150</v>
      </c>
      <c r="E50" s="199">
        <f t="shared" si="20"/>
        <v>40</v>
      </c>
      <c r="F50" s="104">
        <f>SUM(P50,T50,X50,AB50,AF50,AJ50,AN50)</f>
        <v>0</v>
      </c>
      <c r="G50" s="104">
        <f>SUM(Q50,U50,Y50,AC50,AG50,AK50,AO50)</f>
        <v>30</v>
      </c>
      <c r="H50" s="108"/>
      <c r="I50" s="108"/>
      <c r="J50" s="108">
        <v>30</v>
      </c>
      <c r="K50" s="141"/>
      <c r="L50" s="108"/>
      <c r="M50" s="108"/>
      <c r="N50" s="158">
        <f>SUM(R50,V50,Z50,AD50,AH50,AL50,AP50)</f>
        <v>10</v>
      </c>
      <c r="O50" s="199">
        <f>SUM(S50,W50,AA50,AE50,AI50,AM50,AQ50)</f>
        <v>110</v>
      </c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09">
        <v>30</v>
      </c>
      <c r="AP50" s="110">
        <v>10</v>
      </c>
      <c r="AQ50" s="112">
        <v>110</v>
      </c>
      <c r="AR50" s="133"/>
      <c r="AS50" s="110"/>
      <c r="AT50" s="110"/>
      <c r="AU50" s="110"/>
      <c r="AV50" s="110"/>
      <c r="AW50" s="110"/>
      <c r="AX50" s="120">
        <v>6</v>
      </c>
      <c r="AY50" s="115">
        <v>2</v>
      </c>
      <c r="AZ50" s="110">
        <v>6</v>
      </c>
      <c r="BA50" s="110"/>
      <c r="BB50" s="110"/>
    </row>
    <row r="51" spans="1:54" s="7" customFormat="1" ht="46.5" customHeight="1" x14ac:dyDescent="0.4">
      <c r="A51" s="127" t="s">
        <v>79</v>
      </c>
      <c r="B51" s="148" t="s">
        <v>80</v>
      </c>
      <c r="C51" s="149"/>
      <c r="D51" s="129">
        <f>SUM(D52:D61)</f>
        <v>600</v>
      </c>
      <c r="E51" s="129">
        <f t="shared" ref="E51:BB51" si="26">SUM(E52:E61)</f>
        <v>390</v>
      </c>
      <c r="F51" s="129">
        <f t="shared" si="26"/>
        <v>120</v>
      </c>
      <c r="G51" s="129">
        <f t="shared" si="26"/>
        <v>195</v>
      </c>
      <c r="H51" s="129">
        <f t="shared" si="26"/>
        <v>15</v>
      </c>
      <c r="I51" s="129">
        <f t="shared" ref="I51" si="27">SUM(I52:I61)</f>
        <v>90</v>
      </c>
      <c r="J51" s="129">
        <f t="shared" si="26"/>
        <v>0</v>
      </c>
      <c r="K51" s="129">
        <f t="shared" ref="K51" si="28">SUM(K52:K61)</f>
        <v>90</v>
      </c>
      <c r="L51" s="129">
        <f t="shared" si="26"/>
        <v>0</v>
      </c>
      <c r="M51" s="129">
        <f t="shared" si="26"/>
        <v>0</v>
      </c>
      <c r="N51" s="129">
        <f t="shared" si="26"/>
        <v>75</v>
      </c>
      <c r="O51" s="129">
        <f t="shared" si="26"/>
        <v>210</v>
      </c>
      <c r="P51" s="129">
        <f t="shared" si="26"/>
        <v>0</v>
      </c>
      <c r="Q51" s="129">
        <f t="shared" si="26"/>
        <v>0</v>
      </c>
      <c r="R51" s="129">
        <f t="shared" si="26"/>
        <v>0</v>
      </c>
      <c r="S51" s="129">
        <f t="shared" si="26"/>
        <v>0</v>
      </c>
      <c r="T51" s="129">
        <f t="shared" si="26"/>
        <v>0</v>
      </c>
      <c r="U51" s="129">
        <f t="shared" si="26"/>
        <v>0</v>
      </c>
      <c r="V51" s="129">
        <f t="shared" si="26"/>
        <v>0</v>
      </c>
      <c r="W51" s="129">
        <f t="shared" si="26"/>
        <v>0</v>
      </c>
      <c r="X51" s="129">
        <f t="shared" si="26"/>
        <v>0</v>
      </c>
      <c r="Y51" s="129">
        <f t="shared" si="26"/>
        <v>0</v>
      </c>
      <c r="Z51" s="129">
        <f t="shared" si="26"/>
        <v>0</v>
      </c>
      <c r="AA51" s="129">
        <f t="shared" si="26"/>
        <v>0</v>
      </c>
      <c r="AB51" s="129">
        <f t="shared" si="26"/>
        <v>30</v>
      </c>
      <c r="AC51" s="129">
        <f t="shared" si="26"/>
        <v>15</v>
      </c>
      <c r="AD51" s="129">
        <f t="shared" si="26"/>
        <v>10</v>
      </c>
      <c r="AE51" s="129">
        <f t="shared" si="26"/>
        <v>45</v>
      </c>
      <c r="AF51" s="129">
        <f t="shared" si="26"/>
        <v>60</v>
      </c>
      <c r="AG51" s="129">
        <f t="shared" si="26"/>
        <v>105</v>
      </c>
      <c r="AH51" s="129">
        <f t="shared" si="26"/>
        <v>35</v>
      </c>
      <c r="AI51" s="129">
        <f t="shared" si="26"/>
        <v>100</v>
      </c>
      <c r="AJ51" s="129">
        <f t="shared" si="26"/>
        <v>30</v>
      </c>
      <c r="AK51" s="129">
        <f t="shared" si="26"/>
        <v>75</v>
      </c>
      <c r="AL51" s="129">
        <f t="shared" si="26"/>
        <v>30</v>
      </c>
      <c r="AM51" s="129">
        <f t="shared" si="26"/>
        <v>65</v>
      </c>
      <c r="AN51" s="129">
        <f t="shared" si="26"/>
        <v>0</v>
      </c>
      <c r="AO51" s="129">
        <f t="shared" si="26"/>
        <v>0</v>
      </c>
      <c r="AP51" s="129">
        <f t="shared" si="26"/>
        <v>0</v>
      </c>
      <c r="AQ51" s="129">
        <f t="shared" si="26"/>
        <v>0</v>
      </c>
      <c r="AR51" s="129">
        <f t="shared" si="26"/>
        <v>0</v>
      </c>
      <c r="AS51" s="129">
        <f t="shared" si="26"/>
        <v>0</v>
      </c>
      <c r="AT51" s="129">
        <f t="shared" si="26"/>
        <v>0</v>
      </c>
      <c r="AU51" s="129">
        <f t="shared" si="26"/>
        <v>4</v>
      </c>
      <c r="AV51" s="129">
        <f t="shared" si="26"/>
        <v>12</v>
      </c>
      <c r="AW51" s="129">
        <f t="shared" si="26"/>
        <v>8</v>
      </c>
      <c r="AX51" s="129">
        <f t="shared" si="26"/>
        <v>0</v>
      </c>
      <c r="AY51" s="129">
        <f t="shared" si="26"/>
        <v>16</v>
      </c>
      <c r="AZ51" s="129">
        <f t="shared" si="26"/>
        <v>24</v>
      </c>
      <c r="BA51" s="129">
        <f t="shared" si="26"/>
        <v>0</v>
      </c>
      <c r="BB51" s="129">
        <f t="shared" si="26"/>
        <v>0</v>
      </c>
    </row>
    <row r="52" spans="1:54" s="7" customFormat="1" x14ac:dyDescent="0.4">
      <c r="A52" s="100" t="s">
        <v>10</v>
      </c>
      <c r="B52" s="125" t="s">
        <v>118</v>
      </c>
      <c r="C52" s="117" t="s">
        <v>305</v>
      </c>
      <c r="D52" s="199">
        <f t="shared" ref="D52:D61" si="29">SUM(E52,O52)</f>
        <v>75</v>
      </c>
      <c r="E52" s="199">
        <f t="shared" ref="E52:E61" si="30">SUM(F52:G52,N52)</f>
        <v>40</v>
      </c>
      <c r="F52" s="104">
        <f>SUM(P52,T52,X52,AB52,AF52,AJ52,AN52)</f>
        <v>15</v>
      </c>
      <c r="G52" s="104">
        <f>SUM(Q52,U52,Y52,AC52,AG52,AK52,AO52)</f>
        <v>15</v>
      </c>
      <c r="H52" s="108"/>
      <c r="I52" s="108"/>
      <c r="J52" s="108"/>
      <c r="K52" s="174">
        <v>15</v>
      </c>
      <c r="L52" s="108"/>
      <c r="M52" s="108"/>
      <c r="N52" s="158">
        <f>SUM(R52,V52,Z52,AD52,AH52,AL52,AP52)</f>
        <v>10</v>
      </c>
      <c r="O52" s="199">
        <f>SUM(S52,W52,AA52,AE52,AI52,AM52,AQ52)</f>
        <v>35</v>
      </c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09">
        <v>15</v>
      </c>
      <c r="AC52" s="109">
        <v>15</v>
      </c>
      <c r="AD52" s="110">
        <v>10</v>
      </c>
      <c r="AE52" s="110">
        <v>35</v>
      </c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2"/>
      <c r="AR52" s="133"/>
      <c r="AS52" s="110"/>
      <c r="AT52" s="110"/>
      <c r="AU52" s="109">
        <v>3</v>
      </c>
      <c r="AV52" s="110"/>
      <c r="AW52" s="110"/>
      <c r="AX52" s="114"/>
      <c r="AY52" s="115">
        <v>2</v>
      </c>
      <c r="AZ52" s="110">
        <v>3</v>
      </c>
      <c r="BA52" s="110"/>
      <c r="BB52" s="110"/>
    </row>
    <row r="53" spans="1:54" s="7" customFormat="1" x14ac:dyDescent="0.4">
      <c r="A53" s="100" t="s">
        <v>9</v>
      </c>
      <c r="B53" s="125" t="s">
        <v>119</v>
      </c>
      <c r="C53" s="117" t="s">
        <v>323</v>
      </c>
      <c r="D53" s="199">
        <f t="shared" si="29"/>
        <v>50</v>
      </c>
      <c r="E53" s="199">
        <f t="shared" si="30"/>
        <v>35</v>
      </c>
      <c r="F53" s="104">
        <f t="shared" ref="F53:F59" si="31">SUM(P53,T53,X53,AB53,AF53,AJ53,AN53)</f>
        <v>15</v>
      </c>
      <c r="G53" s="104">
        <f t="shared" ref="G53:G59" si="32">SUM(Q53,U53,Y53,AC53,AG53,AK53,AO53)</f>
        <v>15</v>
      </c>
      <c r="H53" s="108"/>
      <c r="I53" s="108"/>
      <c r="J53" s="108"/>
      <c r="K53" s="108">
        <v>15</v>
      </c>
      <c r="L53" s="108"/>
      <c r="M53" s="108"/>
      <c r="N53" s="158">
        <f t="shared" ref="N53:N59" si="33">SUM(R53,V53,Z53,AD53,AH53,AL53,AP53)</f>
        <v>5</v>
      </c>
      <c r="O53" s="199">
        <f t="shared" ref="O53:O59" si="34">SUM(S53,W53,AA53,AE53,AI53,AM53,AQ53)</f>
        <v>15</v>
      </c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09">
        <v>15</v>
      </c>
      <c r="AG53" s="109">
        <v>15</v>
      </c>
      <c r="AH53" s="110">
        <v>5</v>
      </c>
      <c r="AI53" s="110">
        <v>15</v>
      </c>
      <c r="AJ53" s="110"/>
      <c r="AK53" s="110"/>
      <c r="AL53" s="110"/>
      <c r="AM53" s="110"/>
      <c r="AN53" s="110"/>
      <c r="AO53" s="110"/>
      <c r="AP53" s="110"/>
      <c r="AQ53" s="112"/>
      <c r="AR53" s="133"/>
      <c r="AS53" s="110"/>
      <c r="AT53" s="110"/>
      <c r="AU53" s="110"/>
      <c r="AV53" s="109">
        <v>2</v>
      </c>
      <c r="AW53" s="110"/>
      <c r="AX53" s="114"/>
      <c r="AY53" s="115">
        <f t="shared" ref="AY53:AY61" si="35">SUM(E53)/25</f>
        <v>1.4</v>
      </c>
      <c r="AZ53" s="110">
        <v>2</v>
      </c>
      <c r="BA53" s="110"/>
      <c r="BB53" s="110"/>
    </row>
    <row r="54" spans="1:54" s="7" customFormat="1" x14ac:dyDescent="0.4">
      <c r="A54" s="100" t="s">
        <v>8</v>
      </c>
      <c r="B54" s="125" t="s">
        <v>97</v>
      </c>
      <c r="C54" s="117" t="s">
        <v>323</v>
      </c>
      <c r="D54" s="199">
        <f t="shared" si="29"/>
        <v>25</v>
      </c>
      <c r="E54" s="199">
        <f t="shared" si="30"/>
        <v>15</v>
      </c>
      <c r="F54" s="104">
        <f t="shared" si="31"/>
        <v>15</v>
      </c>
      <c r="G54" s="104">
        <f t="shared" si="32"/>
        <v>0</v>
      </c>
      <c r="H54" s="108"/>
      <c r="I54" s="108"/>
      <c r="J54" s="108"/>
      <c r="K54" s="108"/>
      <c r="L54" s="108"/>
      <c r="M54" s="108"/>
      <c r="N54" s="158">
        <f t="shared" si="33"/>
        <v>0</v>
      </c>
      <c r="O54" s="199">
        <f t="shared" si="34"/>
        <v>10</v>
      </c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09">
        <v>15</v>
      </c>
      <c r="AG54" s="110"/>
      <c r="AH54" s="110"/>
      <c r="AI54" s="110">
        <v>10</v>
      </c>
      <c r="AJ54" s="110"/>
      <c r="AK54" s="110"/>
      <c r="AL54" s="110"/>
      <c r="AM54" s="110"/>
      <c r="AN54" s="110"/>
      <c r="AO54" s="110"/>
      <c r="AP54" s="110"/>
      <c r="AQ54" s="112"/>
      <c r="AR54" s="133"/>
      <c r="AS54" s="110"/>
      <c r="AT54" s="110"/>
      <c r="AU54" s="110"/>
      <c r="AV54" s="109">
        <v>1</v>
      </c>
      <c r="AW54" s="110"/>
      <c r="AX54" s="114"/>
      <c r="AY54" s="115">
        <f t="shared" si="35"/>
        <v>0.6</v>
      </c>
      <c r="AZ54" s="110">
        <v>1</v>
      </c>
      <c r="BA54" s="110"/>
      <c r="BB54" s="110"/>
    </row>
    <row r="55" spans="1:54" s="7" customFormat="1" x14ac:dyDescent="0.4">
      <c r="A55" s="100" t="s">
        <v>7</v>
      </c>
      <c r="B55" s="125" t="s">
        <v>92</v>
      </c>
      <c r="C55" s="117" t="s">
        <v>127</v>
      </c>
      <c r="D55" s="199">
        <f t="shared" si="29"/>
        <v>50</v>
      </c>
      <c r="E55" s="199">
        <f t="shared" si="30"/>
        <v>40</v>
      </c>
      <c r="F55" s="104">
        <f t="shared" si="31"/>
        <v>15</v>
      </c>
      <c r="G55" s="104">
        <f t="shared" si="32"/>
        <v>15</v>
      </c>
      <c r="H55" s="108">
        <v>15</v>
      </c>
      <c r="I55" s="108"/>
      <c r="J55" s="108"/>
      <c r="K55" s="108"/>
      <c r="L55" s="108"/>
      <c r="M55" s="108"/>
      <c r="N55" s="158">
        <f t="shared" si="33"/>
        <v>10</v>
      </c>
      <c r="O55" s="199">
        <f t="shared" si="34"/>
        <v>10</v>
      </c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09">
        <v>15</v>
      </c>
      <c r="AK55" s="109">
        <v>15</v>
      </c>
      <c r="AL55" s="110">
        <v>10</v>
      </c>
      <c r="AM55" s="110">
        <v>10</v>
      </c>
      <c r="AN55" s="110"/>
      <c r="AO55" s="110"/>
      <c r="AP55" s="110"/>
      <c r="AQ55" s="112"/>
      <c r="AR55" s="133"/>
      <c r="AS55" s="110"/>
      <c r="AT55" s="110"/>
      <c r="AU55" s="110"/>
      <c r="AV55" s="110"/>
      <c r="AW55" s="109">
        <v>2</v>
      </c>
      <c r="AX55" s="114"/>
      <c r="AY55" s="115">
        <f t="shared" si="35"/>
        <v>1.6</v>
      </c>
      <c r="AZ55" s="110">
        <v>2</v>
      </c>
      <c r="BA55" s="110"/>
      <c r="BB55" s="110"/>
    </row>
    <row r="56" spans="1:54" s="7" customFormat="1" x14ac:dyDescent="0.4">
      <c r="A56" s="100" t="s">
        <v>6</v>
      </c>
      <c r="B56" s="125" t="s">
        <v>98</v>
      </c>
      <c r="C56" s="117" t="s">
        <v>307</v>
      </c>
      <c r="D56" s="199">
        <f t="shared" si="29"/>
        <v>75</v>
      </c>
      <c r="E56" s="199">
        <f t="shared" si="30"/>
        <v>40</v>
      </c>
      <c r="F56" s="104">
        <f t="shared" si="31"/>
        <v>15</v>
      </c>
      <c r="G56" s="104">
        <f t="shared" si="32"/>
        <v>15</v>
      </c>
      <c r="H56" s="108"/>
      <c r="I56" s="108"/>
      <c r="J56" s="108"/>
      <c r="K56" s="108">
        <v>15</v>
      </c>
      <c r="L56" s="108"/>
      <c r="M56" s="108"/>
      <c r="N56" s="158">
        <f t="shared" si="33"/>
        <v>10</v>
      </c>
      <c r="O56" s="199">
        <f t="shared" si="34"/>
        <v>35</v>
      </c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09">
        <v>15</v>
      </c>
      <c r="AG56" s="109">
        <v>15</v>
      </c>
      <c r="AH56" s="110">
        <v>10</v>
      </c>
      <c r="AI56" s="110">
        <v>35</v>
      </c>
      <c r="AJ56" s="110"/>
      <c r="AK56" s="110"/>
      <c r="AL56" s="110"/>
      <c r="AM56" s="110"/>
      <c r="AN56" s="110"/>
      <c r="AO56" s="110"/>
      <c r="AP56" s="110"/>
      <c r="AQ56" s="112"/>
      <c r="AR56" s="133"/>
      <c r="AS56" s="110"/>
      <c r="AT56" s="110"/>
      <c r="AU56" s="110"/>
      <c r="AV56" s="109">
        <v>3</v>
      </c>
      <c r="AW56" s="110"/>
      <c r="AX56" s="114"/>
      <c r="AY56" s="115">
        <f t="shared" si="35"/>
        <v>1.6</v>
      </c>
      <c r="AZ56" s="110">
        <v>3</v>
      </c>
      <c r="BA56" s="110"/>
      <c r="BB56" s="110"/>
    </row>
    <row r="57" spans="1:54" s="7" customFormat="1" x14ac:dyDescent="0.4">
      <c r="A57" s="100" t="s">
        <v>5</v>
      </c>
      <c r="B57" s="125" t="s">
        <v>99</v>
      </c>
      <c r="C57" s="117" t="s">
        <v>323</v>
      </c>
      <c r="D57" s="199">
        <f t="shared" si="29"/>
        <v>50</v>
      </c>
      <c r="E57" s="199">
        <f t="shared" si="30"/>
        <v>40</v>
      </c>
      <c r="F57" s="104">
        <f t="shared" si="31"/>
        <v>0</v>
      </c>
      <c r="G57" s="104">
        <f t="shared" si="32"/>
        <v>30</v>
      </c>
      <c r="H57" s="108"/>
      <c r="I57" s="108">
        <v>15</v>
      </c>
      <c r="J57" s="108"/>
      <c r="K57" s="108">
        <v>15</v>
      </c>
      <c r="L57" s="108"/>
      <c r="M57" s="108"/>
      <c r="N57" s="158">
        <f t="shared" si="33"/>
        <v>10</v>
      </c>
      <c r="O57" s="199">
        <f t="shared" si="34"/>
        <v>10</v>
      </c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09"/>
      <c r="AG57" s="109">
        <v>30</v>
      </c>
      <c r="AH57" s="110">
        <v>10</v>
      </c>
      <c r="AI57" s="146">
        <v>10</v>
      </c>
      <c r="AJ57" s="146"/>
      <c r="AK57" s="146"/>
      <c r="AL57" s="146"/>
      <c r="AM57" s="146"/>
      <c r="AN57" s="146"/>
      <c r="AO57" s="146"/>
      <c r="AP57" s="146"/>
      <c r="AQ57" s="147"/>
      <c r="AR57" s="175"/>
      <c r="AS57" s="146"/>
      <c r="AT57" s="146"/>
      <c r="AU57" s="146"/>
      <c r="AV57" s="145">
        <v>2</v>
      </c>
      <c r="AW57" s="146"/>
      <c r="AX57" s="176"/>
      <c r="AY57" s="177">
        <f t="shared" si="35"/>
        <v>1.6</v>
      </c>
      <c r="AZ57" s="146">
        <v>2</v>
      </c>
      <c r="BA57" s="146"/>
      <c r="BB57" s="110"/>
    </row>
    <row r="58" spans="1:54" s="7" customFormat="1" x14ac:dyDescent="0.4">
      <c r="A58" s="198" t="s">
        <v>20</v>
      </c>
      <c r="B58" s="125" t="s">
        <v>100</v>
      </c>
      <c r="C58" s="117" t="s">
        <v>127</v>
      </c>
      <c r="D58" s="199">
        <f t="shared" si="29"/>
        <v>75</v>
      </c>
      <c r="E58" s="199">
        <f t="shared" si="30"/>
        <v>55</v>
      </c>
      <c r="F58" s="104">
        <f t="shared" si="31"/>
        <v>15</v>
      </c>
      <c r="G58" s="104">
        <f t="shared" si="32"/>
        <v>30</v>
      </c>
      <c r="H58" s="108"/>
      <c r="I58" s="108">
        <v>15</v>
      </c>
      <c r="J58" s="108"/>
      <c r="K58" s="108">
        <v>15</v>
      </c>
      <c r="L58" s="108"/>
      <c r="M58" s="108"/>
      <c r="N58" s="158">
        <f t="shared" si="33"/>
        <v>10</v>
      </c>
      <c r="O58" s="199">
        <f t="shared" si="34"/>
        <v>20</v>
      </c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09">
        <v>15</v>
      </c>
      <c r="AK58" s="109">
        <v>30</v>
      </c>
      <c r="AL58" s="110">
        <v>10</v>
      </c>
      <c r="AM58" s="110">
        <v>20</v>
      </c>
      <c r="AN58" s="110"/>
      <c r="AO58" s="110"/>
      <c r="AP58" s="110"/>
      <c r="AQ58" s="112"/>
      <c r="AR58" s="133"/>
      <c r="AS58" s="110"/>
      <c r="AT58" s="110"/>
      <c r="AU58" s="110"/>
      <c r="AV58" s="110"/>
      <c r="AW58" s="109">
        <v>3</v>
      </c>
      <c r="AX58" s="114"/>
      <c r="AY58" s="115">
        <f t="shared" si="35"/>
        <v>2.2000000000000002</v>
      </c>
      <c r="AZ58" s="110">
        <v>3</v>
      </c>
      <c r="BA58" s="110"/>
      <c r="BB58" s="110"/>
    </row>
    <row r="59" spans="1:54" s="7" customFormat="1" x14ac:dyDescent="0.4">
      <c r="A59" s="100" t="s">
        <v>21</v>
      </c>
      <c r="B59" s="150" t="s">
        <v>120</v>
      </c>
      <c r="C59" s="117" t="s">
        <v>307</v>
      </c>
      <c r="D59" s="199">
        <f t="shared" si="29"/>
        <v>75</v>
      </c>
      <c r="E59" s="199">
        <f t="shared" si="30"/>
        <v>50</v>
      </c>
      <c r="F59" s="104">
        <f t="shared" si="31"/>
        <v>15</v>
      </c>
      <c r="G59" s="104">
        <f t="shared" si="32"/>
        <v>30</v>
      </c>
      <c r="H59" s="108"/>
      <c r="I59" s="174">
        <v>30</v>
      </c>
      <c r="J59" s="108"/>
      <c r="K59" s="108"/>
      <c r="L59" s="108"/>
      <c r="M59" s="108"/>
      <c r="N59" s="158">
        <f t="shared" si="33"/>
        <v>5</v>
      </c>
      <c r="O59" s="199">
        <f t="shared" si="34"/>
        <v>25</v>
      </c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09">
        <v>15</v>
      </c>
      <c r="AG59" s="109">
        <v>30</v>
      </c>
      <c r="AH59" s="110">
        <v>5</v>
      </c>
      <c r="AI59" s="146">
        <v>25</v>
      </c>
      <c r="AJ59" s="146"/>
      <c r="AK59" s="146"/>
      <c r="AL59" s="146"/>
      <c r="AM59" s="146"/>
      <c r="AN59" s="146"/>
      <c r="AO59" s="146"/>
      <c r="AP59" s="146"/>
      <c r="AQ59" s="147"/>
      <c r="AR59" s="175"/>
      <c r="AS59" s="146"/>
      <c r="AT59" s="146"/>
      <c r="AU59" s="146"/>
      <c r="AV59" s="145">
        <v>3</v>
      </c>
      <c r="AW59" s="146"/>
      <c r="AX59" s="176"/>
      <c r="AY59" s="177">
        <f t="shared" si="35"/>
        <v>2</v>
      </c>
      <c r="AZ59" s="146">
        <v>3</v>
      </c>
      <c r="BA59" s="146"/>
      <c r="BB59" s="110"/>
    </row>
    <row r="60" spans="1:54" s="7" customFormat="1" x14ac:dyDescent="0.4">
      <c r="A60" s="198" t="s">
        <v>22</v>
      </c>
      <c r="B60" s="125" t="s">
        <v>121</v>
      </c>
      <c r="C60" s="117" t="s">
        <v>319</v>
      </c>
      <c r="D60" s="199">
        <f t="shared" si="29"/>
        <v>75</v>
      </c>
      <c r="E60" s="199">
        <f t="shared" si="30"/>
        <v>40</v>
      </c>
      <c r="F60" s="104">
        <f>SUM(P60,T60,X60,AB60,AF60,AJ60,AN60)</f>
        <v>0</v>
      </c>
      <c r="G60" s="104">
        <f>SUM(Q60,U60,Y60,AC60,AG60,AK60,AO60)</f>
        <v>30</v>
      </c>
      <c r="H60" s="108"/>
      <c r="I60" s="174">
        <v>30</v>
      </c>
      <c r="J60" s="108"/>
      <c r="K60" s="108"/>
      <c r="L60" s="108"/>
      <c r="M60" s="108"/>
      <c r="N60" s="158">
        <f>SUM(R60,V60,Z60,AD60,AH60,AL60,AP60)</f>
        <v>10</v>
      </c>
      <c r="O60" s="199">
        <f>SUM(S60,W60,AA60,AE60,AI60,AM60,AQ60)</f>
        <v>35</v>
      </c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09">
        <v>0</v>
      </c>
      <c r="AK60" s="109">
        <v>30</v>
      </c>
      <c r="AL60" s="110">
        <v>10</v>
      </c>
      <c r="AM60" s="110">
        <v>35</v>
      </c>
      <c r="AN60" s="110"/>
      <c r="AO60" s="110"/>
      <c r="AP60" s="110"/>
      <c r="AQ60" s="112"/>
      <c r="AR60" s="133"/>
      <c r="AS60" s="110"/>
      <c r="AT60" s="110"/>
      <c r="AU60" s="110"/>
      <c r="AV60" s="110"/>
      <c r="AW60" s="109">
        <v>3</v>
      </c>
      <c r="AX60" s="114"/>
      <c r="AY60" s="115">
        <f t="shared" si="35"/>
        <v>1.6</v>
      </c>
      <c r="AZ60" s="110">
        <v>3</v>
      </c>
      <c r="BA60" s="110"/>
      <c r="BB60" s="110"/>
    </row>
    <row r="61" spans="1:54" s="7" customFormat="1" x14ac:dyDescent="0.4">
      <c r="A61" s="165" t="s">
        <v>23</v>
      </c>
      <c r="B61" s="166" t="s">
        <v>101</v>
      </c>
      <c r="C61" s="117" t="s">
        <v>325</v>
      </c>
      <c r="D61" s="199">
        <f t="shared" si="29"/>
        <v>50</v>
      </c>
      <c r="E61" s="199">
        <f t="shared" si="30"/>
        <v>35</v>
      </c>
      <c r="F61" s="104">
        <f>SUM(P61,T61,X61,AB61,AF61,AJ61,AN61)</f>
        <v>15</v>
      </c>
      <c r="G61" s="104">
        <f>SUM(Q61,U61,Y61,AC61,AG61,AK61,AO61)</f>
        <v>15</v>
      </c>
      <c r="H61" s="108"/>
      <c r="I61" s="108"/>
      <c r="J61" s="108"/>
      <c r="K61" s="108">
        <v>15</v>
      </c>
      <c r="L61" s="108"/>
      <c r="M61" s="108"/>
      <c r="N61" s="158">
        <f>SUM(R61,V61,Z61,AD61,AH61,AL61,AP61)</f>
        <v>5</v>
      </c>
      <c r="O61" s="199">
        <f>SUM(S61,W61,AA61,AE61,AI61,AM61,AQ61)</f>
        <v>15</v>
      </c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09">
        <v>15</v>
      </c>
      <c r="AC61" s="110"/>
      <c r="AD61" s="110"/>
      <c r="AE61" s="110">
        <v>10</v>
      </c>
      <c r="AF61" s="110"/>
      <c r="AG61" s="109">
        <v>15</v>
      </c>
      <c r="AH61" s="110">
        <v>5</v>
      </c>
      <c r="AI61" s="110">
        <v>5</v>
      </c>
      <c r="AJ61" s="110"/>
      <c r="AK61" s="110"/>
      <c r="AL61" s="110"/>
      <c r="AM61" s="110"/>
      <c r="AN61" s="110"/>
      <c r="AO61" s="110"/>
      <c r="AP61" s="110"/>
      <c r="AQ61" s="112"/>
      <c r="AR61" s="133"/>
      <c r="AS61" s="110"/>
      <c r="AT61" s="110"/>
      <c r="AU61" s="109">
        <v>1</v>
      </c>
      <c r="AV61" s="109">
        <v>1</v>
      </c>
      <c r="AW61" s="110"/>
      <c r="AX61" s="114"/>
      <c r="AY61" s="115">
        <f t="shared" si="35"/>
        <v>1.4</v>
      </c>
      <c r="AZ61" s="110">
        <v>2</v>
      </c>
      <c r="BA61" s="110"/>
      <c r="BB61" s="110"/>
    </row>
    <row r="62" spans="1:54" s="8" customFormat="1" ht="44.4" x14ac:dyDescent="0.4">
      <c r="A62" s="127" t="s">
        <v>29</v>
      </c>
      <c r="B62" s="128" t="s">
        <v>93</v>
      </c>
      <c r="C62" s="127"/>
      <c r="D62" s="129"/>
      <c r="E62" s="129"/>
      <c r="F62" s="139"/>
      <c r="G62" s="139"/>
      <c r="H62" s="139"/>
      <c r="I62" s="139"/>
      <c r="J62" s="139"/>
      <c r="K62" s="139"/>
      <c r="L62" s="139"/>
      <c r="M62" s="139"/>
      <c r="N62" s="139"/>
      <c r="O62" s="12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51"/>
      <c r="AR62" s="152"/>
      <c r="AS62" s="139"/>
      <c r="AT62" s="139"/>
      <c r="AU62" s="139"/>
      <c r="AV62" s="139"/>
      <c r="AW62" s="139"/>
      <c r="AX62" s="153"/>
      <c r="AY62" s="138"/>
      <c r="AZ62" s="139"/>
      <c r="BA62" s="139"/>
      <c r="BB62" s="139"/>
    </row>
    <row r="63" spans="1:54" s="8" customFormat="1" ht="44.4" x14ac:dyDescent="0.4">
      <c r="A63" s="182" t="s">
        <v>62</v>
      </c>
      <c r="B63" s="183" t="s">
        <v>268</v>
      </c>
      <c r="C63" s="127"/>
      <c r="D63" s="129">
        <f>SUM(D64:D71)</f>
        <v>700</v>
      </c>
      <c r="E63" s="129">
        <f t="shared" ref="E63:BB63" si="36">SUM(E64:E71)</f>
        <v>290</v>
      </c>
      <c r="F63" s="129">
        <f t="shared" si="36"/>
        <v>30</v>
      </c>
      <c r="G63" s="129">
        <f t="shared" si="36"/>
        <v>180</v>
      </c>
      <c r="H63" s="129">
        <f t="shared" si="36"/>
        <v>0</v>
      </c>
      <c r="I63" s="129">
        <f t="shared" ref="I63" si="37">SUM(I64:I71)</f>
        <v>90</v>
      </c>
      <c r="J63" s="129">
        <f t="shared" si="36"/>
        <v>0</v>
      </c>
      <c r="K63" s="129">
        <f t="shared" ref="K63" si="38">SUM(K64:K71)</f>
        <v>90</v>
      </c>
      <c r="L63" s="129">
        <f t="shared" si="36"/>
        <v>0</v>
      </c>
      <c r="M63" s="129">
        <f t="shared" si="36"/>
        <v>0</v>
      </c>
      <c r="N63" s="129">
        <f t="shared" si="36"/>
        <v>80</v>
      </c>
      <c r="O63" s="129">
        <f t="shared" si="36"/>
        <v>410</v>
      </c>
      <c r="P63" s="129">
        <f t="shared" si="36"/>
        <v>0</v>
      </c>
      <c r="Q63" s="129">
        <f t="shared" si="36"/>
        <v>0</v>
      </c>
      <c r="R63" s="129">
        <f t="shared" si="36"/>
        <v>0</v>
      </c>
      <c r="S63" s="129">
        <f t="shared" si="36"/>
        <v>0</v>
      </c>
      <c r="T63" s="129">
        <f t="shared" si="36"/>
        <v>0</v>
      </c>
      <c r="U63" s="129">
        <f t="shared" si="36"/>
        <v>0</v>
      </c>
      <c r="V63" s="129">
        <f t="shared" si="36"/>
        <v>0</v>
      </c>
      <c r="W63" s="129">
        <f t="shared" si="36"/>
        <v>0</v>
      </c>
      <c r="X63" s="129">
        <f t="shared" si="36"/>
        <v>0</v>
      </c>
      <c r="Y63" s="129">
        <f t="shared" si="36"/>
        <v>0</v>
      </c>
      <c r="Z63" s="129">
        <f t="shared" si="36"/>
        <v>0</v>
      </c>
      <c r="AA63" s="129">
        <f t="shared" si="36"/>
        <v>0</v>
      </c>
      <c r="AB63" s="129">
        <f t="shared" si="36"/>
        <v>0</v>
      </c>
      <c r="AC63" s="129">
        <f t="shared" si="36"/>
        <v>0</v>
      </c>
      <c r="AD63" s="129">
        <f t="shared" si="36"/>
        <v>0</v>
      </c>
      <c r="AE63" s="129">
        <f t="shared" si="36"/>
        <v>0</v>
      </c>
      <c r="AF63" s="129">
        <f t="shared" si="36"/>
        <v>15</v>
      </c>
      <c r="AG63" s="129">
        <f t="shared" si="36"/>
        <v>15</v>
      </c>
      <c r="AH63" s="129">
        <f t="shared" si="36"/>
        <v>5</v>
      </c>
      <c r="AI63" s="129">
        <f t="shared" si="36"/>
        <v>40</v>
      </c>
      <c r="AJ63" s="129">
        <f t="shared" si="36"/>
        <v>0</v>
      </c>
      <c r="AK63" s="129">
        <f t="shared" si="36"/>
        <v>60</v>
      </c>
      <c r="AL63" s="129">
        <f t="shared" si="36"/>
        <v>20</v>
      </c>
      <c r="AM63" s="129">
        <f t="shared" si="36"/>
        <v>95</v>
      </c>
      <c r="AN63" s="129">
        <f t="shared" si="36"/>
        <v>15</v>
      </c>
      <c r="AO63" s="129">
        <f t="shared" si="36"/>
        <v>105</v>
      </c>
      <c r="AP63" s="129">
        <f t="shared" si="36"/>
        <v>55</v>
      </c>
      <c r="AQ63" s="129">
        <f t="shared" si="36"/>
        <v>275</v>
      </c>
      <c r="AR63" s="129">
        <f t="shared" si="36"/>
        <v>0</v>
      </c>
      <c r="AS63" s="129">
        <f t="shared" si="36"/>
        <v>0</v>
      </c>
      <c r="AT63" s="129">
        <f t="shared" si="36"/>
        <v>0</v>
      </c>
      <c r="AU63" s="129">
        <f t="shared" si="36"/>
        <v>0</v>
      </c>
      <c r="AV63" s="129">
        <f t="shared" si="36"/>
        <v>3</v>
      </c>
      <c r="AW63" s="129">
        <f t="shared" si="36"/>
        <v>7</v>
      </c>
      <c r="AX63" s="129">
        <f t="shared" si="36"/>
        <v>18</v>
      </c>
      <c r="AY63" s="129">
        <f t="shared" si="36"/>
        <v>11.6</v>
      </c>
      <c r="AZ63" s="129">
        <f t="shared" si="36"/>
        <v>28</v>
      </c>
      <c r="BA63" s="129">
        <f t="shared" si="36"/>
        <v>0</v>
      </c>
      <c r="BB63" s="129">
        <f t="shared" si="36"/>
        <v>28</v>
      </c>
    </row>
    <row r="64" spans="1:54" s="7" customFormat="1" x14ac:dyDescent="0.4">
      <c r="A64" s="154" t="s">
        <v>10</v>
      </c>
      <c r="B64" s="123" t="s">
        <v>269</v>
      </c>
      <c r="C64" s="117" t="s">
        <v>139</v>
      </c>
      <c r="D64" s="199">
        <f t="shared" ref="D64:D71" si="39">SUM(E64,O64)</f>
        <v>125</v>
      </c>
      <c r="E64" s="199">
        <f t="shared" ref="E64:E71" si="40">SUM(F64:G64,N64)</f>
        <v>50</v>
      </c>
      <c r="F64" s="104">
        <f>SUM(P64,T64,X64,AB64,AF64,AJ64,AN64)</f>
        <v>0</v>
      </c>
      <c r="G64" s="104">
        <f>SUM(Q64,U64,Y64,AC64,AG64,AK64,AO64)</f>
        <v>30</v>
      </c>
      <c r="H64" s="108"/>
      <c r="I64" s="141">
        <v>15</v>
      </c>
      <c r="J64" s="108"/>
      <c r="K64" s="141">
        <v>15</v>
      </c>
      <c r="L64" s="141"/>
      <c r="M64" s="108"/>
      <c r="N64" s="158">
        <f>SUM(R64,V64,Z64,AD64,AH64,AL64,AP64)</f>
        <v>20</v>
      </c>
      <c r="O64" s="199">
        <f>SUM(S64,W64,AA64,AE64,AI64,AM64,AQ64)</f>
        <v>75</v>
      </c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46"/>
      <c r="AF64" s="146"/>
      <c r="AG64" s="146"/>
      <c r="AH64" s="146"/>
      <c r="AI64" s="146"/>
      <c r="AJ64" s="146"/>
      <c r="AK64" s="146"/>
      <c r="AL64" s="146"/>
      <c r="AM64" s="146"/>
      <c r="AN64" s="145"/>
      <c r="AO64" s="145">
        <v>30</v>
      </c>
      <c r="AP64" s="146">
        <v>20</v>
      </c>
      <c r="AQ64" s="147">
        <v>75</v>
      </c>
      <c r="AR64" s="175"/>
      <c r="AS64" s="146"/>
      <c r="AT64" s="146"/>
      <c r="AU64" s="146"/>
      <c r="AV64" s="146"/>
      <c r="AW64" s="146"/>
      <c r="AX64" s="157">
        <v>5</v>
      </c>
      <c r="AY64" s="177">
        <f t="shared" ref="AY64:AY71" si="41">SUM(E64)/25</f>
        <v>2</v>
      </c>
      <c r="AZ64" s="146">
        <v>5</v>
      </c>
      <c r="BA64" s="146"/>
      <c r="BB64" s="146">
        <v>5</v>
      </c>
    </row>
    <row r="65" spans="1:54" s="7" customFormat="1" x14ac:dyDescent="0.4">
      <c r="A65" s="154" t="s">
        <v>9</v>
      </c>
      <c r="B65" s="200" t="s">
        <v>334</v>
      </c>
      <c r="C65" s="117" t="s">
        <v>320</v>
      </c>
      <c r="D65" s="199">
        <f t="shared" si="39"/>
        <v>75</v>
      </c>
      <c r="E65" s="199">
        <f t="shared" si="40"/>
        <v>30</v>
      </c>
      <c r="F65" s="104">
        <f t="shared" ref="F65:F71" si="42">SUM(P65,T65,X65,AB65,AF65,AJ65,AN65)</f>
        <v>0</v>
      </c>
      <c r="G65" s="104">
        <f t="shared" ref="G65:G71" si="43">SUM(Q65,U65,Y65,AC65,AG65,AK65,AO65)</f>
        <v>15</v>
      </c>
      <c r="H65" s="108"/>
      <c r="I65" s="108"/>
      <c r="J65" s="108"/>
      <c r="K65" s="108">
        <v>15</v>
      </c>
      <c r="L65" s="108"/>
      <c r="M65" s="108"/>
      <c r="N65" s="158">
        <f t="shared" ref="N65:N71" si="44">SUM(R65,V65,Z65,AD65,AH65,AL65,AP65)</f>
        <v>15</v>
      </c>
      <c r="O65" s="199">
        <f t="shared" ref="O65:O71" si="45">SUM(S65,W65,AA65,AE65,AI65,AM65,AQ65)</f>
        <v>45</v>
      </c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46"/>
      <c r="AF65" s="146"/>
      <c r="AG65" s="146"/>
      <c r="AH65" s="146"/>
      <c r="AI65" s="146"/>
      <c r="AJ65" s="146"/>
      <c r="AK65" s="146"/>
      <c r="AL65" s="146"/>
      <c r="AM65" s="146"/>
      <c r="AN65" s="145">
        <v>0</v>
      </c>
      <c r="AO65" s="145">
        <v>15</v>
      </c>
      <c r="AP65" s="146">
        <v>15</v>
      </c>
      <c r="AQ65" s="147">
        <v>45</v>
      </c>
      <c r="AR65" s="175"/>
      <c r="AS65" s="146"/>
      <c r="AT65" s="146"/>
      <c r="AU65" s="146"/>
      <c r="AV65" s="146"/>
      <c r="AW65" s="146"/>
      <c r="AX65" s="157">
        <v>3</v>
      </c>
      <c r="AY65" s="177">
        <f t="shared" si="41"/>
        <v>1.2</v>
      </c>
      <c r="AZ65" s="146">
        <v>3</v>
      </c>
      <c r="BA65" s="146"/>
      <c r="BB65" s="146">
        <v>3</v>
      </c>
    </row>
    <row r="66" spans="1:54" s="7" customFormat="1" x14ac:dyDescent="0.4">
      <c r="A66" s="154" t="s">
        <v>8</v>
      </c>
      <c r="B66" s="125" t="s">
        <v>271</v>
      </c>
      <c r="C66" s="117" t="s">
        <v>319</v>
      </c>
      <c r="D66" s="199">
        <f t="shared" si="39"/>
        <v>50</v>
      </c>
      <c r="E66" s="199">
        <f t="shared" si="40"/>
        <v>40</v>
      </c>
      <c r="F66" s="104">
        <f t="shared" si="42"/>
        <v>0</v>
      </c>
      <c r="G66" s="104">
        <f t="shared" si="43"/>
        <v>30</v>
      </c>
      <c r="H66" s="108"/>
      <c r="I66" s="141">
        <v>15</v>
      </c>
      <c r="J66" s="108"/>
      <c r="K66" s="108">
        <v>15</v>
      </c>
      <c r="L66" s="141"/>
      <c r="M66" s="108"/>
      <c r="N66" s="158">
        <f t="shared" si="44"/>
        <v>10</v>
      </c>
      <c r="O66" s="199">
        <f t="shared" si="45"/>
        <v>10</v>
      </c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46"/>
      <c r="AF66" s="146"/>
      <c r="AG66" s="146"/>
      <c r="AH66" s="146"/>
      <c r="AI66" s="146"/>
      <c r="AJ66" s="145"/>
      <c r="AK66" s="145">
        <v>30</v>
      </c>
      <c r="AL66" s="146">
        <v>10</v>
      </c>
      <c r="AM66" s="146">
        <v>10</v>
      </c>
      <c r="AN66" s="146"/>
      <c r="AO66" s="146"/>
      <c r="AP66" s="146"/>
      <c r="AQ66" s="147"/>
      <c r="AR66" s="175"/>
      <c r="AS66" s="146"/>
      <c r="AT66" s="146"/>
      <c r="AU66" s="146"/>
      <c r="AV66" s="146"/>
      <c r="AW66" s="145">
        <v>2</v>
      </c>
      <c r="AX66" s="176"/>
      <c r="AY66" s="177">
        <f t="shared" si="41"/>
        <v>1.6</v>
      </c>
      <c r="AZ66" s="146">
        <v>2</v>
      </c>
      <c r="BA66" s="146"/>
      <c r="BB66" s="146">
        <v>2</v>
      </c>
    </row>
    <row r="67" spans="1:54" s="7" customFormat="1" x14ac:dyDescent="0.4">
      <c r="A67" s="154" t="s">
        <v>7</v>
      </c>
      <c r="B67" s="125" t="s">
        <v>272</v>
      </c>
      <c r="C67" s="117" t="s">
        <v>319</v>
      </c>
      <c r="D67" s="199">
        <f t="shared" si="39"/>
        <v>50</v>
      </c>
      <c r="E67" s="199">
        <f t="shared" si="40"/>
        <v>20</v>
      </c>
      <c r="F67" s="104">
        <f t="shared" si="42"/>
        <v>0</v>
      </c>
      <c r="G67" s="104">
        <f t="shared" si="43"/>
        <v>15</v>
      </c>
      <c r="H67" s="108"/>
      <c r="I67" s="108"/>
      <c r="J67" s="108"/>
      <c r="K67" s="108">
        <v>15</v>
      </c>
      <c r="L67" s="108"/>
      <c r="M67" s="141"/>
      <c r="N67" s="158">
        <f t="shared" si="44"/>
        <v>5</v>
      </c>
      <c r="O67" s="199">
        <f t="shared" si="45"/>
        <v>30</v>
      </c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46"/>
      <c r="AF67" s="146"/>
      <c r="AG67" s="146"/>
      <c r="AH67" s="146"/>
      <c r="AI67" s="146"/>
      <c r="AJ67" s="145"/>
      <c r="AK67" s="145">
        <v>15</v>
      </c>
      <c r="AL67" s="146">
        <v>5</v>
      </c>
      <c r="AM67" s="146">
        <v>30</v>
      </c>
      <c r="AN67" s="146"/>
      <c r="AO67" s="146"/>
      <c r="AP67" s="146"/>
      <c r="AQ67" s="147"/>
      <c r="AR67" s="175"/>
      <c r="AS67" s="146"/>
      <c r="AT67" s="146"/>
      <c r="AU67" s="146"/>
      <c r="AV67" s="146"/>
      <c r="AW67" s="145">
        <v>2</v>
      </c>
      <c r="AX67" s="176"/>
      <c r="AY67" s="177">
        <f t="shared" si="41"/>
        <v>0.8</v>
      </c>
      <c r="AZ67" s="146">
        <v>2</v>
      </c>
      <c r="BA67" s="146"/>
      <c r="BB67" s="146">
        <v>2</v>
      </c>
    </row>
    <row r="68" spans="1:54" s="7" customFormat="1" x14ac:dyDescent="0.4">
      <c r="A68" s="154" t="s">
        <v>6</v>
      </c>
      <c r="B68" s="125" t="s">
        <v>273</v>
      </c>
      <c r="C68" s="117" t="s">
        <v>319</v>
      </c>
      <c r="D68" s="199">
        <f t="shared" si="39"/>
        <v>75</v>
      </c>
      <c r="E68" s="199">
        <f t="shared" si="40"/>
        <v>20</v>
      </c>
      <c r="F68" s="104">
        <f t="shared" si="42"/>
        <v>0</v>
      </c>
      <c r="G68" s="104">
        <f t="shared" si="43"/>
        <v>15</v>
      </c>
      <c r="H68" s="108"/>
      <c r="I68" s="108"/>
      <c r="J68" s="108"/>
      <c r="K68" s="108">
        <v>15</v>
      </c>
      <c r="L68" s="108"/>
      <c r="M68" s="108"/>
      <c r="N68" s="158">
        <f t="shared" si="44"/>
        <v>5</v>
      </c>
      <c r="O68" s="199">
        <f t="shared" si="45"/>
        <v>55</v>
      </c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46"/>
      <c r="AF68" s="146"/>
      <c r="AG68" s="146"/>
      <c r="AH68" s="146"/>
      <c r="AI68" s="146"/>
      <c r="AJ68" s="145"/>
      <c r="AK68" s="145">
        <v>15</v>
      </c>
      <c r="AL68" s="146">
        <v>5</v>
      </c>
      <c r="AM68" s="146">
        <v>55</v>
      </c>
      <c r="AN68" s="146"/>
      <c r="AO68" s="146"/>
      <c r="AP68" s="146"/>
      <c r="AQ68" s="147"/>
      <c r="AR68" s="175"/>
      <c r="AS68" s="146"/>
      <c r="AT68" s="146"/>
      <c r="AU68" s="146"/>
      <c r="AV68" s="146"/>
      <c r="AW68" s="145">
        <v>3</v>
      </c>
      <c r="AX68" s="176"/>
      <c r="AY68" s="177">
        <f t="shared" si="41"/>
        <v>0.8</v>
      </c>
      <c r="AZ68" s="146">
        <v>3</v>
      </c>
      <c r="BA68" s="146"/>
      <c r="BB68" s="146">
        <v>3</v>
      </c>
    </row>
    <row r="69" spans="1:54" s="7" customFormat="1" x14ac:dyDescent="0.4">
      <c r="A69" s="154" t="s">
        <v>5</v>
      </c>
      <c r="B69" s="125" t="s">
        <v>274</v>
      </c>
      <c r="C69" s="117" t="s">
        <v>320</v>
      </c>
      <c r="D69" s="199">
        <f t="shared" si="39"/>
        <v>100</v>
      </c>
      <c r="E69" s="199">
        <f t="shared" si="40"/>
        <v>40</v>
      </c>
      <c r="F69" s="104">
        <f t="shared" si="42"/>
        <v>0</v>
      </c>
      <c r="G69" s="104">
        <f t="shared" si="43"/>
        <v>30</v>
      </c>
      <c r="H69" s="108"/>
      <c r="I69" s="108">
        <v>30</v>
      </c>
      <c r="J69" s="108"/>
      <c r="K69" s="108"/>
      <c r="L69" s="108"/>
      <c r="M69" s="108"/>
      <c r="N69" s="158">
        <f t="shared" si="44"/>
        <v>10</v>
      </c>
      <c r="O69" s="199">
        <f t="shared" si="45"/>
        <v>60</v>
      </c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46"/>
      <c r="AF69" s="146"/>
      <c r="AG69" s="146"/>
      <c r="AH69" s="146"/>
      <c r="AI69" s="146"/>
      <c r="AJ69" s="146"/>
      <c r="AK69" s="146"/>
      <c r="AL69" s="146"/>
      <c r="AM69" s="146"/>
      <c r="AN69" s="145"/>
      <c r="AO69" s="145">
        <v>30</v>
      </c>
      <c r="AP69" s="146">
        <v>10</v>
      </c>
      <c r="AQ69" s="147">
        <v>60</v>
      </c>
      <c r="AR69" s="175"/>
      <c r="AS69" s="146"/>
      <c r="AT69" s="146"/>
      <c r="AU69" s="146"/>
      <c r="AV69" s="146"/>
      <c r="AW69" s="146"/>
      <c r="AX69" s="157">
        <v>4</v>
      </c>
      <c r="AY69" s="177">
        <f t="shared" si="41"/>
        <v>1.6</v>
      </c>
      <c r="AZ69" s="146">
        <v>4</v>
      </c>
      <c r="BA69" s="146"/>
      <c r="BB69" s="146">
        <v>4</v>
      </c>
    </row>
    <row r="70" spans="1:54" s="7" customFormat="1" ht="35.25" customHeight="1" x14ac:dyDescent="0.4">
      <c r="A70" s="154" t="s">
        <v>20</v>
      </c>
      <c r="B70" s="123" t="s">
        <v>275</v>
      </c>
      <c r="C70" s="117" t="s">
        <v>139</v>
      </c>
      <c r="D70" s="199">
        <f t="shared" si="39"/>
        <v>150</v>
      </c>
      <c r="E70" s="199">
        <f t="shared" si="40"/>
        <v>55</v>
      </c>
      <c r="F70" s="104">
        <f t="shared" si="42"/>
        <v>15</v>
      </c>
      <c r="G70" s="104">
        <f t="shared" si="43"/>
        <v>30</v>
      </c>
      <c r="H70" s="108"/>
      <c r="I70" s="108">
        <v>30</v>
      </c>
      <c r="J70" s="108"/>
      <c r="K70" s="108"/>
      <c r="L70" s="108"/>
      <c r="M70" s="108"/>
      <c r="N70" s="158">
        <f t="shared" si="44"/>
        <v>10</v>
      </c>
      <c r="O70" s="199">
        <f t="shared" si="45"/>
        <v>95</v>
      </c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46"/>
      <c r="AF70" s="146"/>
      <c r="AG70" s="146"/>
      <c r="AH70" s="146"/>
      <c r="AI70" s="146"/>
      <c r="AJ70" s="146"/>
      <c r="AK70" s="146"/>
      <c r="AL70" s="146"/>
      <c r="AM70" s="146"/>
      <c r="AN70" s="145">
        <v>15</v>
      </c>
      <c r="AO70" s="145">
        <v>30</v>
      </c>
      <c r="AP70" s="146">
        <v>10</v>
      </c>
      <c r="AQ70" s="147">
        <v>95</v>
      </c>
      <c r="AR70" s="175"/>
      <c r="AS70" s="146"/>
      <c r="AT70" s="146"/>
      <c r="AU70" s="146"/>
      <c r="AV70" s="146"/>
      <c r="AW70" s="146"/>
      <c r="AX70" s="157">
        <v>6</v>
      </c>
      <c r="AY70" s="177">
        <f t="shared" si="41"/>
        <v>2.2000000000000002</v>
      </c>
      <c r="AZ70" s="146">
        <v>6</v>
      </c>
      <c r="BA70" s="146"/>
      <c r="BB70" s="146">
        <v>6</v>
      </c>
    </row>
    <row r="71" spans="1:54" s="7" customFormat="1" x14ac:dyDescent="0.4">
      <c r="A71" s="154" t="s">
        <v>21</v>
      </c>
      <c r="B71" s="180" t="s">
        <v>270</v>
      </c>
      <c r="C71" s="117" t="s">
        <v>323</v>
      </c>
      <c r="D71" s="199">
        <f t="shared" si="39"/>
        <v>75</v>
      </c>
      <c r="E71" s="199">
        <f t="shared" si="40"/>
        <v>35</v>
      </c>
      <c r="F71" s="104">
        <f t="shared" si="42"/>
        <v>15</v>
      </c>
      <c r="G71" s="104">
        <f t="shared" si="43"/>
        <v>15</v>
      </c>
      <c r="H71" s="108"/>
      <c r="I71" s="108"/>
      <c r="J71" s="108"/>
      <c r="K71" s="108">
        <v>15</v>
      </c>
      <c r="L71" s="108"/>
      <c r="M71" s="108"/>
      <c r="N71" s="158">
        <f t="shared" si="44"/>
        <v>5</v>
      </c>
      <c r="O71" s="199">
        <f t="shared" si="45"/>
        <v>40</v>
      </c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46"/>
      <c r="AF71" s="145">
        <v>15</v>
      </c>
      <c r="AG71" s="145">
        <v>15</v>
      </c>
      <c r="AH71" s="146">
        <v>5</v>
      </c>
      <c r="AI71" s="146">
        <v>40</v>
      </c>
      <c r="AJ71" s="146"/>
      <c r="AK71" s="146"/>
      <c r="AL71" s="146"/>
      <c r="AM71" s="146"/>
      <c r="AN71" s="146"/>
      <c r="AO71" s="146"/>
      <c r="AP71" s="146"/>
      <c r="AQ71" s="147"/>
      <c r="AR71" s="175"/>
      <c r="AS71" s="146"/>
      <c r="AT71" s="146"/>
      <c r="AU71" s="146"/>
      <c r="AV71" s="145">
        <v>3</v>
      </c>
      <c r="AW71" s="146"/>
      <c r="AX71" s="176"/>
      <c r="AY71" s="177">
        <f t="shared" si="41"/>
        <v>1.4</v>
      </c>
      <c r="AZ71" s="146">
        <v>3</v>
      </c>
      <c r="BA71" s="146"/>
      <c r="BB71" s="146">
        <v>3</v>
      </c>
    </row>
    <row r="72" spans="1:54" s="8" customFormat="1" ht="44.4" x14ac:dyDescent="0.4">
      <c r="A72" s="185" t="s">
        <v>63</v>
      </c>
      <c r="B72" s="186" t="s">
        <v>276</v>
      </c>
      <c r="C72" s="127"/>
      <c r="D72" s="129">
        <f>SUM(D73:D79)</f>
        <v>695</v>
      </c>
      <c r="E72" s="129">
        <f t="shared" ref="E72:BB72" si="46">SUM(E73:E79)</f>
        <v>295</v>
      </c>
      <c r="F72" s="129">
        <f t="shared" si="46"/>
        <v>45</v>
      </c>
      <c r="G72" s="129">
        <f t="shared" si="46"/>
        <v>165</v>
      </c>
      <c r="H72" s="129">
        <f t="shared" si="46"/>
        <v>0</v>
      </c>
      <c r="I72" s="129">
        <f t="shared" ref="I72" si="47">SUM(I73:I79)</f>
        <v>150</v>
      </c>
      <c r="J72" s="129">
        <f t="shared" si="46"/>
        <v>0</v>
      </c>
      <c r="K72" s="129">
        <f t="shared" ref="K72" si="48">SUM(K73:K79)</f>
        <v>15</v>
      </c>
      <c r="L72" s="129">
        <f t="shared" si="46"/>
        <v>0</v>
      </c>
      <c r="M72" s="129">
        <f t="shared" si="46"/>
        <v>0</v>
      </c>
      <c r="N72" s="129">
        <f t="shared" si="46"/>
        <v>85</v>
      </c>
      <c r="O72" s="129">
        <f t="shared" si="46"/>
        <v>400</v>
      </c>
      <c r="P72" s="129">
        <f t="shared" si="46"/>
        <v>0</v>
      </c>
      <c r="Q72" s="129">
        <f t="shared" si="46"/>
        <v>0</v>
      </c>
      <c r="R72" s="129">
        <f t="shared" si="46"/>
        <v>0</v>
      </c>
      <c r="S72" s="129">
        <f t="shared" si="46"/>
        <v>0</v>
      </c>
      <c r="T72" s="129">
        <f t="shared" si="46"/>
        <v>0</v>
      </c>
      <c r="U72" s="129">
        <f t="shared" si="46"/>
        <v>0</v>
      </c>
      <c r="V72" s="129">
        <f t="shared" si="46"/>
        <v>0</v>
      </c>
      <c r="W72" s="129">
        <f t="shared" si="46"/>
        <v>0</v>
      </c>
      <c r="X72" s="129">
        <f t="shared" si="46"/>
        <v>0</v>
      </c>
      <c r="Y72" s="129">
        <f t="shared" si="46"/>
        <v>0</v>
      </c>
      <c r="Z72" s="129">
        <f t="shared" si="46"/>
        <v>0</v>
      </c>
      <c r="AA72" s="129">
        <f t="shared" si="46"/>
        <v>0</v>
      </c>
      <c r="AB72" s="129">
        <f t="shared" si="46"/>
        <v>0</v>
      </c>
      <c r="AC72" s="129">
        <f t="shared" si="46"/>
        <v>0</v>
      </c>
      <c r="AD72" s="129">
        <f t="shared" si="46"/>
        <v>0</v>
      </c>
      <c r="AE72" s="129">
        <f t="shared" si="46"/>
        <v>0</v>
      </c>
      <c r="AF72" s="129">
        <f t="shared" si="46"/>
        <v>15</v>
      </c>
      <c r="AG72" s="129">
        <f t="shared" si="46"/>
        <v>30</v>
      </c>
      <c r="AH72" s="129">
        <f t="shared" si="46"/>
        <v>5</v>
      </c>
      <c r="AI72" s="129">
        <f t="shared" si="46"/>
        <v>25</v>
      </c>
      <c r="AJ72" s="129">
        <f t="shared" si="46"/>
        <v>30</v>
      </c>
      <c r="AK72" s="129">
        <f t="shared" si="46"/>
        <v>60</v>
      </c>
      <c r="AL72" s="129">
        <f t="shared" si="46"/>
        <v>30</v>
      </c>
      <c r="AM72" s="129">
        <f t="shared" si="46"/>
        <v>55</v>
      </c>
      <c r="AN72" s="129">
        <f t="shared" si="46"/>
        <v>0</v>
      </c>
      <c r="AO72" s="129">
        <f t="shared" si="46"/>
        <v>75</v>
      </c>
      <c r="AP72" s="129">
        <f t="shared" si="46"/>
        <v>50</v>
      </c>
      <c r="AQ72" s="129">
        <f t="shared" si="46"/>
        <v>320</v>
      </c>
      <c r="AR72" s="129">
        <f t="shared" si="46"/>
        <v>0</v>
      </c>
      <c r="AS72" s="129">
        <f t="shared" si="46"/>
        <v>0</v>
      </c>
      <c r="AT72" s="129">
        <f t="shared" si="46"/>
        <v>0</v>
      </c>
      <c r="AU72" s="129">
        <f t="shared" si="46"/>
        <v>0</v>
      </c>
      <c r="AV72" s="129">
        <f t="shared" si="46"/>
        <v>3</v>
      </c>
      <c r="AW72" s="129">
        <f t="shared" si="46"/>
        <v>7</v>
      </c>
      <c r="AX72" s="129">
        <f t="shared" si="46"/>
        <v>18</v>
      </c>
      <c r="AY72" s="129">
        <f t="shared" si="46"/>
        <v>11.800000000000002</v>
      </c>
      <c r="AZ72" s="129">
        <f t="shared" si="46"/>
        <v>28</v>
      </c>
      <c r="BA72" s="129">
        <f t="shared" si="46"/>
        <v>0</v>
      </c>
      <c r="BB72" s="129">
        <f t="shared" si="46"/>
        <v>28</v>
      </c>
    </row>
    <row r="73" spans="1:54" s="7" customFormat="1" x14ac:dyDescent="0.4">
      <c r="A73" s="154" t="s">
        <v>10</v>
      </c>
      <c r="B73" s="125" t="s">
        <v>242</v>
      </c>
      <c r="C73" s="118" t="s">
        <v>323</v>
      </c>
      <c r="D73" s="199">
        <f t="shared" ref="D73:D79" si="49">SUM(E73,O73)</f>
        <v>75</v>
      </c>
      <c r="E73" s="199">
        <f t="shared" ref="E73:E79" si="50">SUM(F73:G73,N73)</f>
        <v>50</v>
      </c>
      <c r="F73" s="104">
        <f>SUM(P73,T73,X73,AB73,AF73,AJ73,AN73)</f>
        <v>15</v>
      </c>
      <c r="G73" s="104">
        <f>SUM(Q73,U73,Y73,AC73,AG73,AK73,AO73)</f>
        <v>30</v>
      </c>
      <c r="H73" s="108"/>
      <c r="I73" s="108">
        <v>30</v>
      </c>
      <c r="J73" s="108"/>
      <c r="K73" s="108"/>
      <c r="L73" s="108"/>
      <c r="M73" s="108"/>
      <c r="N73" s="158">
        <f t="shared" ref="N73:O79" si="51">SUM(R73,V73,Z73,AD73,AH73,AL73,AP73)</f>
        <v>5</v>
      </c>
      <c r="O73" s="199">
        <f t="shared" si="51"/>
        <v>25</v>
      </c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45">
        <v>15</v>
      </c>
      <c r="AG73" s="145">
        <v>30</v>
      </c>
      <c r="AH73" s="146">
        <v>5</v>
      </c>
      <c r="AI73" s="146">
        <v>25</v>
      </c>
      <c r="AJ73" s="146"/>
      <c r="AK73" s="146"/>
      <c r="AL73" s="146"/>
      <c r="AM73" s="146"/>
      <c r="AN73" s="146"/>
      <c r="AO73" s="146"/>
      <c r="AP73" s="146"/>
      <c r="AQ73" s="147"/>
      <c r="AR73" s="175"/>
      <c r="AS73" s="146"/>
      <c r="AT73" s="146"/>
      <c r="AU73" s="146"/>
      <c r="AV73" s="145">
        <v>3</v>
      </c>
      <c r="AW73" s="146"/>
      <c r="AX73" s="176"/>
      <c r="AY73" s="177">
        <f t="shared" ref="AY73:AY79" si="52">SUM(E73)/25</f>
        <v>2</v>
      </c>
      <c r="AZ73" s="146">
        <v>3</v>
      </c>
      <c r="BA73" s="146"/>
      <c r="BB73" s="146">
        <v>3</v>
      </c>
    </row>
    <row r="74" spans="1:54" s="7" customFormat="1" x14ac:dyDescent="0.4">
      <c r="A74" s="154" t="s">
        <v>9</v>
      </c>
      <c r="B74" s="125" t="s">
        <v>243</v>
      </c>
      <c r="C74" s="118" t="s">
        <v>319</v>
      </c>
      <c r="D74" s="199">
        <f t="shared" si="49"/>
        <v>50</v>
      </c>
      <c r="E74" s="199">
        <f t="shared" si="50"/>
        <v>40</v>
      </c>
      <c r="F74" s="104">
        <f t="shared" ref="F74:F79" si="53">SUM(P74,T74,X74,AB74,AF74,AJ74,AN74)</f>
        <v>15</v>
      </c>
      <c r="G74" s="104">
        <f t="shared" ref="G74:G79" si="54">SUM(Q74,U74,Y74,AC74,AG74,AK74,AO74)</f>
        <v>15</v>
      </c>
      <c r="H74" s="108"/>
      <c r="I74" s="108">
        <v>15</v>
      </c>
      <c r="J74" s="108"/>
      <c r="K74" s="108"/>
      <c r="L74" s="108"/>
      <c r="M74" s="108"/>
      <c r="N74" s="158">
        <f t="shared" si="51"/>
        <v>10</v>
      </c>
      <c r="O74" s="199">
        <f t="shared" si="51"/>
        <v>10</v>
      </c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46"/>
      <c r="AG74" s="146"/>
      <c r="AH74" s="146"/>
      <c r="AI74" s="146"/>
      <c r="AJ74" s="145">
        <v>15</v>
      </c>
      <c r="AK74" s="145">
        <v>15</v>
      </c>
      <c r="AL74" s="146">
        <v>10</v>
      </c>
      <c r="AM74" s="146">
        <v>10</v>
      </c>
      <c r="AN74" s="146"/>
      <c r="AO74" s="146"/>
      <c r="AP74" s="146"/>
      <c r="AQ74" s="147"/>
      <c r="AR74" s="175"/>
      <c r="AS74" s="146"/>
      <c r="AT74" s="146"/>
      <c r="AU74" s="146"/>
      <c r="AV74" s="146"/>
      <c r="AW74" s="145">
        <v>2</v>
      </c>
      <c r="AX74" s="176"/>
      <c r="AY74" s="177">
        <f t="shared" si="52"/>
        <v>1.6</v>
      </c>
      <c r="AZ74" s="146">
        <v>2</v>
      </c>
      <c r="BA74" s="146"/>
      <c r="BB74" s="146">
        <v>2</v>
      </c>
    </row>
    <row r="75" spans="1:54" s="7" customFormat="1" x14ac:dyDescent="0.4">
      <c r="A75" s="154" t="s">
        <v>8</v>
      </c>
      <c r="B75" s="125" t="s">
        <v>109</v>
      </c>
      <c r="C75" s="118" t="s">
        <v>319</v>
      </c>
      <c r="D75" s="199">
        <f t="shared" si="49"/>
        <v>75</v>
      </c>
      <c r="E75" s="199">
        <f t="shared" si="50"/>
        <v>45</v>
      </c>
      <c r="F75" s="104">
        <f t="shared" si="53"/>
        <v>0</v>
      </c>
      <c r="G75" s="104">
        <f t="shared" si="54"/>
        <v>30</v>
      </c>
      <c r="H75" s="108"/>
      <c r="I75" s="108">
        <v>30</v>
      </c>
      <c r="J75" s="108"/>
      <c r="K75" s="108"/>
      <c r="L75" s="108"/>
      <c r="M75" s="108"/>
      <c r="N75" s="158">
        <f t="shared" si="51"/>
        <v>15</v>
      </c>
      <c r="O75" s="199">
        <f t="shared" si="51"/>
        <v>30</v>
      </c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46"/>
      <c r="AG75" s="146"/>
      <c r="AH75" s="146"/>
      <c r="AI75" s="146"/>
      <c r="AJ75" s="145"/>
      <c r="AK75" s="145">
        <v>30</v>
      </c>
      <c r="AL75" s="146">
        <v>15</v>
      </c>
      <c r="AM75" s="146">
        <v>30</v>
      </c>
      <c r="AN75" s="146"/>
      <c r="AO75" s="146"/>
      <c r="AP75" s="146"/>
      <c r="AQ75" s="147"/>
      <c r="AR75" s="175"/>
      <c r="AS75" s="146"/>
      <c r="AT75" s="146"/>
      <c r="AU75" s="146"/>
      <c r="AV75" s="146"/>
      <c r="AW75" s="145">
        <v>3</v>
      </c>
      <c r="AX75" s="176"/>
      <c r="AY75" s="177">
        <f t="shared" si="52"/>
        <v>1.8</v>
      </c>
      <c r="AZ75" s="146">
        <v>3</v>
      </c>
      <c r="BA75" s="146"/>
      <c r="BB75" s="146">
        <v>3</v>
      </c>
    </row>
    <row r="76" spans="1:54" s="7" customFormat="1" x14ac:dyDescent="0.4">
      <c r="A76" s="154" t="s">
        <v>7</v>
      </c>
      <c r="B76" s="201" t="s">
        <v>330</v>
      </c>
      <c r="C76" s="118" t="s">
        <v>320</v>
      </c>
      <c r="D76" s="199">
        <f t="shared" si="49"/>
        <v>75</v>
      </c>
      <c r="E76" s="199">
        <f t="shared" si="50"/>
        <v>30</v>
      </c>
      <c r="F76" s="104">
        <f t="shared" si="53"/>
        <v>0</v>
      </c>
      <c r="G76" s="104">
        <f t="shared" si="54"/>
        <v>15</v>
      </c>
      <c r="H76" s="108"/>
      <c r="I76" s="108"/>
      <c r="J76" s="108"/>
      <c r="K76" s="108">
        <v>15</v>
      </c>
      <c r="L76" s="108"/>
      <c r="M76" s="108"/>
      <c r="N76" s="158">
        <f t="shared" si="51"/>
        <v>15</v>
      </c>
      <c r="O76" s="199">
        <f t="shared" si="51"/>
        <v>45</v>
      </c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46"/>
      <c r="AG76" s="146"/>
      <c r="AH76" s="146"/>
      <c r="AI76" s="146"/>
      <c r="AJ76" s="146"/>
      <c r="AK76" s="146"/>
      <c r="AL76" s="146"/>
      <c r="AM76" s="146"/>
      <c r="AN76" s="145"/>
      <c r="AO76" s="145">
        <v>15</v>
      </c>
      <c r="AP76" s="146">
        <v>15</v>
      </c>
      <c r="AQ76" s="147">
        <v>45</v>
      </c>
      <c r="AR76" s="175"/>
      <c r="AS76" s="146"/>
      <c r="AT76" s="146"/>
      <c r="AU76" s="146"/>
      <c r="AV76" s="146"/>
      <c r="AW76" s="146"/>
      <c r="AX76" s="157">
        <v>3</v>
      </c>
      <c r="AY76" s="177">
        <f t="shared" si="52"/>
        <v>1.2</v>
      </c>
      <c r="AZ76" s="146">
        <v>3</v>
      </c>
      <c r="BA76" s="146"/>
      <c r="BB76" s="146">
        <v>3</v>
      </c>
    </row>
    <row r="77" spans="1:54" s="7" customFormat="1" x14ac:dyDescent="0.4">
      <c r="A77" s="154" t="s">
        <v>6</v>
      </c>
      <c r="B77" s="181" t="s">
        <v>112</v>
      </c>
      <c r="C77" s="118" t="s">
        <v>139</v>
      </c>
      <c r="D77" s="199">
        <f t="shared" si="49"/>
        <v>200</v>
      </c>
      <c r="E77" s="199">
        <f t="shared" si="50"/>
        <v>50</v>
      </c>
      <c r="F77" s="104">
        <f t="shared" si="53"/>
        <v>0</v>
      </c>
      <c r="G77" s="104">
        <f t="shared" si="54"/>
        <v>30</v>
      </c>
      <c r="H77" s="108"/>
      <c r="I77" s="108">
        <v>30</v>
      </c>
      <c r="J77" s="108"/>
      <c r="K77" s="108"/>
      <c r="L77" s="108"/>
      <c r="M77" s="108"/>
      <c r="N77" s="158">
        <f t="shared" si="51"/>
        <v>20</v>
      </c>
      <c r="O77" s="199">
        <f t="shared" si="51"/>
        <v>150</v>
      </c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46"/>
      <c r="AG77" s="146"/>
      <c r="AH77" s="146"/>
      <c r="AI77" s="146"/>
      <c r="AJ77" s="146"/>
      <c r="AK77" s="146"/>
      <c r="AL77" s="146"/>
      <c r="AM77" s="146"/>
      <c r="AN77" s="145"/>
      <c r="AO77" s="145">
        <v>30</v>
      </c>
      <c r="AP77" s="146">
        <v>20</v>
      </c>
      <c r="AQ77" s="147">
        <v>150</v>
      </c>
      <c r="AR77" s="175"/>
      <c r="AS77" s="146"/>
      <c r="AT77" s="146"/>
      <c r="AU77" s="146"/>
      <c r="AV77" s="146"/>
      <c r="AW77" s="146"/>
      <c r="AX77" s="157">
        <v>8</v>
      </c>
      <c r="AY77" s="177">
        <f t="shared" si="52"/>
        <v>2</v>
      </c>
      <c r="AZ77" s="146">
        <v>8</v>
      </c>
      <c r="BA77" s="146"/>
      <c r="BB77" s="146">
        <v>8</v>
      </c>
    </row>
    <row r="78" spans="1:54" s="7" customFormat="1" x14ac:dyDescent="0.4">
      <c r="A78" s="154" t="s">
        <v>5</v>
      </c>
      <c r="B78" s="125" t="s">
        <v>227</v>
      </c>
      <c r="C78" s="118" t="s">
        <v>319</v>
      </c>
      <c r="D78" s="199">
        <f t="shared" si="49"/>
        <v>50</v>
      </c>
      <c r="E78" s="199">
        <f t="shared" si="50"/>
        <v>35</v>
      </c>
      <c r="F78" s="104">
        <f t="shared" si="53"/>
        <v>15</v>
      </c>
      <c r="G78" s="104">
        <f t="shared" si="54"/>
        <v>15</v>
      </c>
      <c r="H78" s="108"/>
      <c r="I78" s="108">
        <v>15</v>
      </c>
      <c r="J78" s="108"/>
      <c r="K78" s="108"/>
      <c r="L78" s="108"/>
      <c r="M78" s="108"/>
      <c r="N78" s="158">
        <f t="shared" si="51"/>
        <v>5</v>
      </c>
      <c r="O78" s="199">
        <f t="shared" si="51"/>
        <v>15</v>
      </c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46"/>
      <c r="AG78" s="146"/>
      <c r="AH78" s="146"/>
      <c r="AI78" s="146"/>
      <c r="AJ78" s="145">
        <v>15</v>
      </c>
      <c r="AK78" s="145">
        <v>15</v>
      </c>
      <c r="AL78" s="146">
        <v>5</v>
      </c>
      <c r="AM78" s="146">
        <v>15</v>
      </c>
      <c r="AN78" s="146"/>
      <c r="AO78" s="146"/>
      <c r="AP78" s="146"/>
      <c r="AQ78" s="147"/>
      <c r="AR78" s="175"/>
      <c r="AS78" s="146"/>
      <c r="AT78" s="146"/>
      <c r="AU78" s="146"/>
      <c r="AV78" s="146"/>
      <c r="AW78" s="145">
        <v>2</v>
      </c>
      <c r="AX78" s="157"/>
      <c r="AY78" s="177">
        <f t="shared" si="52"/>
        <v>1.4</v>
      </c>
      <c r="AZ78" s="146">
        <v>2</v>
      </c>
      <c r="BA78" s="146"/>
      <c r="BB78" s="146">
        <v>2</v>
      </c>
    </row>
    <row r="79" spans="1:54" s="7" customFormat="1" x14ac:dyDescent="0.4">
      <c r="A79" s="154" t="s">
        <v>20</v>
      </c>
      <c r="B79" s="123" t="s">
        <v>113</v>
      </c>
      <c r="C79" s="118" t="s">
        <v>139</v>
      </c>
      <c r="D79" s="199">
        <f t="shared" si="49"/>
        <v>170</v>
      </c>
      <c r="E79" s="199">
        <f t="shared" si="50"/>
        <v>45</v>
      </c>
      <c r="F79" s="104">
        <f t="shared" si="53"/>
        <v>0</v>
      </c>
      <c r="G79" s="104">
        <f t="shared" si="54"/>
        <v>30</v>
      </c>
      <c r="H79" s="108"/>
      <c r="I79" s="108">
        <v>30</v>
      </c>
      <c r="J79" s="108"/>
      <c r="K79" s="108"/>
      <c r="L79" s="108"/>
      <c r="M79" s="108"/>
      <c r="N79" s="158">
        <f t="shared" si="51"/>
        <v>15</v>
      </c>
      <c r="O79" s="199">
        <f t="shared" si="51"/>
        <v>125</v>
      </c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46"/>
      <c r="AG79" s="146"/>
      <c r="AH79" s="146"/>
      <c r="AI79" s="146"/>
      <c r="AJ79" s="146"/>
      <c r="AK79" s="146"/>
      <c r="AL79" s="146"/>
      <c r="AM79" s="146"/>
      <c r="AN79" s="145"/>
      <c r="AO79" s="145">
        <v>30</v>
      </c>
      <c r="AP79" s="146">
        <v>15</v>
      </c>
      <c r="AQ79" s="147">
        <v>125</v>
      </c>
      <c r="AR79" s="175"/>
      <c r="AS79" s="146"/>
      <c r="AT79" s="146"/>
      <c r="AU79" s="146"/>
      <c r="AV79" s="146"/>
      <c r="AW79" s="146"/>
      <c r="AX79" s="157">
        <v>7</v>
      </c>
      <c r="AY79" s="177">
        <f t="shared" si="52"/>
        <v>1.8</v>
      </c>
      <c r="AZ79" s="146">
        <v>7</v>
      </c>
      <c r="BA79" s="146"/>
      <c r="BB79" s="146">
        <v>7</v>
      </c>
    </row>
    <row r="80" spans="1:54" s="8" customFormat="1" ht="44.4" x14ac:dyDescent="0.4">
      <c r="A80" s="187" t="s">
        <v>64</v>
      </c>
      <c r="B80" s="188" t="s">
        <v>331</v>
      </c>
      <c r="C80" s="127"/>
      <c r="D80" s="129">
        <f>SUM(D81:D87)</f>
        <v>700</v>
      </c>
      <c r="E80" s="129">
        <f t="shared" ref="E80:BB80" si="55">SUM(E81:E87)</f>
        <v>295</v>
      </c>
      <c r="F80" s="129">
        <f t="shared" si="55"/>
        <v>0</v>
      </c>
      <c r="G80" s="129">
        <f t="shared" si="55"/>
        <v>210</v>
      </c>
      <c r="H80" s="129">
        <f t="shared" si="55"/>
        <v>60</v>
      </c>
      <c r="I80" s="129">
        <f t="shared" ref="I80" si="56">SUM(I81:I87)</f>
        <v>75</v>
      </c>
      <c r="J80" s="129">
        <f t="shared" si="55"/>
        <v>0</v>
      </c>
      <c r="K80" s="129">
        <f t="shared" ref="K80" si="57">SUM(K81:K87)</f>
        <v>75</v>
      </c>
      <c r="L80" s="129">
        <f t="shared" si="55"/>
        <v>0</v>
      </c>
      <c r="M80" s="129">
        <f t="shared" si="55"/>
        <v>0</v>
      </c>
      <c r="N80" s="129">
        <f t="shared" si="55"/>
        <v>85</v>
      </c>
      <c r="O80" s="129">
        <f t="shared" si="55"/>
        <v>405</v>
      </c>
      <c r="P80" s="129">
        <f t="shared" si="55"/>
        <v>0</v>
      </c>
      <c r="Q80" s="129">
        <f t="shared" si="55"/>
        <v>0</v>
      </c>
      <c r="R80" s="129">
        <f t="shared" si="55"/>
        <v>0</v>
      </c>
      <c r="S80" s="129">
        <f t="shared" si="55"/>
        <v>0</v>
      </c>
      <c r="T80" s="129">
        <f t="shared" si="55"/>
        <v>0</v>
      </c>
      <c r="U80" s="129">
        <f t="shared" si="55"/>
        <v>0</v>
      </c>
      <c r="V80" s="129">
        <f t="shared" si="55"/>
        <v>0</v>
      </c>
      <c r="W80" s="129">
        <f t="shared" si="55"/>
        <v>0</v>
      </c>
      <c r="X80" s="129">
        <f t="shared" si="55"/>
        <v>0</v>
      </c>
      <c r="Y80" s="129">
        <f t="shared" si="55"/>
        <v>0</v>
      </c>
      <c r="Z80" s="129">
        <f t="shared" si="55"/>
        <v>0</v>
      </c>
      <c r="AA80" s="129">
        <f t="shared" si="55"/>
        <v>0</v>
      </c>
      <c r="AB80" s="129">
        <f t="shared" si="55"/>
        <v>0</v>
      </c>
      <c r="AC80" s="129">
        <f t="shared" si="55"/>
        <v>0</v>
      </c>
      <c r="AD80" s="129">
        <f t="shared" si="55"/>
        <v>0</v>
      </c>
      <c r="AE80" s="129">
        <f t="shared" si="55"/>
        <v>0</v>
      </c>
      <c r="AF80" s="129">
        <f t="shared" si="55"/>
        <v>0</v>
      </c>
      <c r="AG80" s="129">
        <f t="shared" si="55"/>
        <v>30</v>
      </c>
      <c r="AH80" s="129">
        <f t="shared" si="55"/>
        <v>5</v>
      </c>
      <c r="AI80" s="129">
        <f t="shared" si="55"/>
        <v>40</v>
      </c>
      <c r="AJ80" s="129">
        <f t="shared" si="55"/>
        <v>0</v>
      </c>
      <c r="AK80" s="129">
        <f t="shared" si="55"/>
        <v>75</v>
      </c>
      <c r="AL80" s="129">
        <f t="shared" si="55"/>
        <v>20</v>
      </c>
      <c r="AM80" s="129">
        <f t="shared" si="55"/>
        <v>80</v>
      </c>
      <c r="AN80" s="129">
        <f t="shared" si="55"/>
        <v>0</v>
      </c>
      <c r="AO80" s="129">
        <f t="shared" si="55"/>
        <v>105</v>
      </c>
      <c r="AP80" s="129">
        <f t="shared" si="55"/>
        <v>60</v>
      </c>
      <c r="AQ80" s="129">
        <f t="shared" si="55"/>
        <v>285</v>
      </c>
      <c r="AR80" s="129">
        <f t="shared" si="55"/>
        <v>0</v>
      </c>
      <c r="AS80" s="129">
        <f t="shared" si="55"/>
        <v>0</v>
      </c>
      <c r="AT80" s="129">
        <f t="shared" si="55"/>
        <v>0</v>
      </c>
      <c r="AU80" s="129">
        <f t="shared" si="55"/>
        <v>0</v>
      </c>
      <c r="AV80" s="129">
        <f t="shared" si="55"/>
        <v>3</v>
      </c>
      <c r="AW80" s="129">
        <f t="shared" si="55"/>
        <v>7</v>
      </c>
      <c r="AX80" s="129">
        <f t="shared" si="55"/>
        <v>18</v>
      </c>
      <c r="AY80" s="129">
        <f t="shared" si="55"/>
        <v>11.8</v>
      </c>
      <c r="AZ80" s="129">
        <f t="shared" si="55"/>
        <v>28</v>
      </c>
      <c r="BA80" s="129">
        <f t="shared" si="55"/>
        <v>0</v>
      </c>
      <c r="BB80" s="129">
        <f t="shared" si="55"/>
        <v>28</v>
      </c>
    </row>
    <row r="81" spans="1:54" s="7" customFormat="1" x14ac:dyDescent="0.4">
      <c r="A81" s="100" t="s">
        <v>10</v>
      </c>
      <c r="B81" s="101" t="s">
        <v>134</v>
      </c>
      <c r="C81" s="117" t="s">
        <v>319</v>
      </c>
      <c r="D81" s="199">
        <f t="shared" ref="D81:D87" si="58">SUM(E81,O81)</f>
        <v>75</v>
      </c>
      <c r="E81" s="199">
        <f t="shared" ref="E81:E87" si="59">SUM(F81:G81,N81)</f>
        <v>55</v>
      </c>
      <c r="F81" s="104">
        <f>SUM(P81,T81,X81,AB81,AF81,AJ81,AN81)</f>
        <v>0</v>
      </c>
      <c r="G81" s="104">
        <f>SUM(Q81,U81,Y81,AC81,AG81,AK81,AO81)</f>
        <v>45</v>
      </c>
      <c r="H81" s="108"/>
      <c r="I81" s="108">
        <v>45</v>
      </c>
      <c r="J81" s="108"/>
      <c r="K81" s="108"/>
      <c r="L81" s="108"/>
      <c r="M81" s="108"/>
      <c r="N81" s="158">
        <f>SUM(R81,V81,Z81,AD81,AH81,AL81,AP81)</f>
        <v>10</v>
      </c>
      <c r="O81" s="199">
        <f>SUM(S81,W81,AA81,AE81,AI81,AM81,AQ81)</f>
        <v>20</v>
      </c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09"/>
      <c r="AK81" s="109">
        <v>45</v>
      </c>
      <c r="AL81" s="110">
        <v>10</v>
      </c>
      <c r="AM81" s="110">
        <v>20</v>
      </c>
      <c r="AN81" s="110"/>
      <c r="AO81" s="110"/>
      <c r="AP81" s="110"/>
      <c r="AQ81" s="112"/>
      <c r="AR81" s="133"/>
      <c r="AS81" s="110"/>
      <c r="AT81" s="110"/>
      <c r="AU81" s="110"/>
      <c r="AV81" s="110"/>
      <c r="AW81" s="109">
        <v>3</v>
      </c>
      <c r="AX81" s="114"/>
      <c r="AY81" s="115">
        <f t="shared" ref="AY81:AY87" si="60">SUM(E81)/25</f>
        <v>2.2000000000000002</v>
      </c>
      <c r="AZ81" s="110">
        <v>3</v>
      </c>
      <c r="BA81" s="110"/>
      <c r="BB81" s="110">
        <v>3</v>
      </c>
    </row>
    <row r="82" spans="1:54" s="7" customFormat="1" x14ac:dyDescent="0.4">
      <c r="A82" s="100" t="s">
        <v>9</v>
      </c>
      <c r="B82" s="101" t="s">
        <v>131</v>
      </c>
      <c r="C82" s="117" t="s">
        <v>319</v>
      </c>
      <c r="D82" s="199">
        <f t="shared" si="58"/>
        <v>100</v>
      </c>
      <c r="E82" s="199">
        <f t="shared" si="59"/>
        <v>40</v>
      </c>
      <c r="F82" s="104">
        <f t="shared" ref="F82:F87" si="61">SUM(P82,T82,X82,AB82,AF82,AJ82,AN82)</f>
        <v>0</v>
      </c>
      <c r="G82" s="104">
        <f t="shared" ref="G82:G87" si="62">SUM(Q82,U82,Y82,AC82,AG82,AK82,AO82)</f>
        <v>30</v>
      </c>
      <c r="H82" s="108"/>
      <c r="I82" s="108"/>
      <c r="J82" s="108"/>
      <c r="K82" s="108">
        <v>30</v>
      </c>
      <c r="L82" s="108"/>
      <c r="M82" s="108"/>
      <c r="N82" s="158">
        <f t="shared" ref="N82:N87" si="63">SUM(R82,V82,Z82,AD82,AH82,AL82,AP82)</f>
        <v>10</v>
      </c>
      <c r="O82" s="199">
        <f t="shared" ref="O82:O87" si="64">SUM(S82,W82,AA82,AE82,AI82,AM82,AQ82)</f>
        <v>60</v>
      </c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09"/>
      <c r="AK82" s="109">
        <v>30</v>
      </c>
      <c r="AL82" s="110">
        <v>10</v>
      </c>
      <c r="AM82" s="110">
        <v>60</v>
      </c>
      <c r="AN82" s="110"/>
      <c r="AO82" s="110"/>
      <c r="AP82" s="110"/>
      <c r="AQ82" s="112"/>
      <c r="AR82" s="133"/>
      <c r="AS82" s="110"/>
      <c r="AT82" s="110"/>
      <c r="AU82" s="110"/>
      <c r="AV82" s="110"/>
      <c r="AW82" s="109">
        <v>4</v>
      </c>
      <c r="AX82" s="114"/>
      <c r="AY82" s="115">
        <f t="shared" si="60"/>
        <v>1.6</v>
      </c>
      <c r="AZ82" s="110">
        <v>4</v>
      </c>
      <c r="BA82" s="110"/>
      <c r="BB82" s="110">
        <v>4</v>
      </c>
    </row>
    <row r="83" spans="1:54" s="7" customFormat="1" x14ac:dyDescent="0.4">
      <c r="A83" s="100" t="s">
        <v>8</v>
      </c>
      <c r="B83" s="101" t="s">
        <v>132</v>
      </c>
      <c r="C83" s="117" t="s">
        <v>320</v>
      </c>
      <c r="D83" s="199">
        <f t="shared" si="58"/>
        <v>125</v>
      </c>
      <c r="E83" s="199">
        <f t="shared" si="59"/>
        <v>40</v>
      </c>
      <c r="F83" s="104">
        <f t="shared" si="61"/>
        <v>0</v>
      </c>
      <c r="G83" s="104">
        <f t="shared" si="62"/>
        <v>30</v>
      </c>
      <c r="H83" s="108"/>
      <c r="I83" s="108">
        <v>30</v>
      </c>
      <c r="J83" s="108"/>
      <c r="K83" s="108"/>
      <c r="L83" s="108"/>
      <c r="M83" s="108"/>
      <c r="N83" s="158">
        <f t="shared" si="63"/>
        <v>10</v>
      </c>
      <c r="O83" s="199">
        <f t="shared" si="64"/>
        <v>85</v>
      </c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09"/>
      <c r="AO83" s="109">
        <v>30</v>
      </c>
      <c r="AP83" s="110">
        <v>10</v>
      </c>
      <c r="AQ83" s="112">
        <v>85</v>
      </c>
      <c r="AR83" s="133"/>
      <c r="AS83" s="110"/>
      <c r="AT83" s="110"/>
      <c r="AU83" s="110"/>
      <c r="AV83" s="110"/>
      <c r="AW83" s="110"/>
      <c r="AX83" s="120">
        <v>5</v>
      </c>
      <c r="AY83" s="115">
        <f t="shared" si="60"/>
        <v>1.6</v>
      </c>
      <c r="AZ83" s="110">
        <v>5</v>
      </c>
      <c r="BA83" s="110"/>
      <c r="BB83" s="110">
        <v>5</v>
      </c>
    </row>
    <row r="84" spans="1:54" s="7" customFormat="1" x14ac:dyDescent="0.4">
      <c r="A84" s="100" t="s">
        <v>7</v>
      </c>
      <c r="B84" s="101" t="s">
        <v>133</v>
      </c>
      <c r="C84" s="117" t="s">
        <v>323</v>
      </c>
      <c r="D84" s="199">
        <f t="shared" si="58"/>
        <v>75</v>
      </c>
      <c r="E84" s="199">
        <f t="shared" si="59"/>
        <v>35</v>
      </c>
      <c r="F84" s="104">
        <f t="shared" si="61"/>
        <v>0</v>
      </c>
      <c r="G84" s="104">
        <f t="shared" si="62"/>
        <v>30</v>
      </c>
      <c r="H84" s="108"/>
      <c r="I84" s="108"/>
      <c r="J84" s="108"/>
      <c r="K84" s="108">
        <v>30</v>
      </c>
      <c r="L84" s="108"/>
      <c r="M84" s="108"/>
      <c r="N84" s="158">
        <f t="shared" si="63"/>
        <v>5</v>
      </c>
      <c r="O84" s="199">
        <f t="shared" si="64"/>
        <v>40</v>
      </c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09"/>
      <c r="AG84" s="109">
        <v>30</v>
      </c>
      <c r="AH84" s="110">
        <v>5</v>
      </c>
      <c r="AI84" s="110">
        <v>40</v>
      </c>
      <c r="AJ84" s="110"/>
      <c r="AK84" s="110"/>
      <c r="AL84" s="110"/>
      <c r="AM84" s="110"/>
      <c r="AN84" s="110"/>
      <c r="AO84" s="110"/>
      <c r="AP84" s="110"/>
      <c r="AQ84" s="112"/>
      <c r="AR84" s="133"/>
      <c r="AS84" s="110"/>
      <c r="AT84" s="110"/>
      <c r="AU84" s="110"/>
      <c r="AV84" s="109">
        <v>3</v>
      </c>
      <c r="AW84" s="110"/>
      <c r="AX84" s="120"/>
      <c r="AY84" s="115">
        <f t="shared" si="60"/>
        <v>1.4</v>
      </c>
      <c r="AZ84" s="110">
        <v>3</v>
      </c>
      <c r="BA84" s="110"/>
      <c r="BB84" s="110">
        <v>3</v>
      </c>
    </row>
    <row r="85" spans="1:54" s="7" customFormat="1" x14ac:dyDescent="0.4">
      <c r="A85" s="100" t="s">
        <v>6</v>
      </c>
      <c r="B85" s="123" t="s">
        <v>130</v>
      </c>
      <c r="C85" s="117" t="s">
        <v>139</v>
      </c>
      <c r="D85" s="199">
        <f t="shared" si="58"/>
        <v>125</v>
      </c>
      <c r="E85" s="199">
        <f t="shared" si="59"/>
        <v>50</v>
      </c>
      <c r="F85" s="104">
        <f t="shared" si="61"/>
        <v>0</v>
      </c>
      <c r="G85" s="104">
        <f t="shared" si="62"/>
        <v>30</v>
      </c>
      <c r="H85" s="108">
        <v>30</v>
      </c>
      <c r="I85" s="108"/>
      <c r="J85" s="108"/>
      <c r="K85" s="108"/>
      <c r="L85" s="108"/>
      <c r="M85" s="108"/>
      <c r="N85" s="158">
        <f t="shared" si="63"/>
        <v>20</v>
      </c>
      <c r="O85" s="199">
        <f t="shared" si="64"/>
        <v>75</v>
      </c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09"/>
      <c r="AO85" s="109">
        <v>30</v>
      </c>
      <c r="AP85" s="110">
        <v>20</v>
      </c>
      <c r="AQ85" s="112">
        <v>75</v>
      </c>
      <c r="AR85" s="133"/>
      <c r="AS85" s="110"/>
      <c r="AT85" s="110"/>
      <c r="AU85" s="110"/>
      <c r="AV85" s="110"/>
      <c r="AW85" s="110"/>
      <c r="AX85" s="120">
        <v>5</v>
      </c>
      <c r="AY85" s="115">
        <f t="shared" si="60"/>
        <v>2</v>
      </c>
      <c r="AZ85" s="110">
        <v>5</v>
      </c>
      <c r="BA85" s="110"/>
      <c r="BB85" s="110">
        <v>5</v>
      </c>
    </row>
    <row r="86" spans="1:54" s="7" customFormat="1" x14ac:dyDescent="0.4">
      <c r="A86" s="100" t="s">
        <v>5</v>
      </c>
      <c r="B86" s="123" t="s">
        <v>129</v>
      </c>
      <c r="C86" s="117" t="s">
        <v>139</v>
      </c>
      <c r="D86" s="199">
        <f t="shared" si="58"/>
        <v>125</v>
      </c>
      <c r="E86" s="199">
        <f t="shared" si="59"/>
        <v>45</v>
      </c>
      <c r="F86" s="104">
        <f t="shared" si="61"/>
        <v>0</v>
      </c>
      <c r="G86" s="104">
        <f t="shared" si="62"/>
        <v>30</v>
      </c>
      <c r="H86" s="108">
        <v>30</v>
      </c>
      <c r="I86" s="108"/>
      <c r="J86" s="108"/>
      <c r="K86" s="108"/>
      <c r="L86" s="108"/>
      <c r="M86" s="108"/>
      <c r="N86" s="158">
        <f t="shared" si="63"/>
        <v>15</v>
      </c>
      <c r="O86" s="199">
        <f t="shared" si="64"/>
        <v>80</v>
      </c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09"/>
      <c r="AO86" s="109">
        <v>30</v>
      </c>
      <c r="AP86" s="110">
        <v>15</v>
      </c>
      <c r="AQ86" s="112">
        <v>80</v>
      </c>
      <c r="AR86" s="133"/>
      <c r="AS86" s="110"/>
      <c r="AT86" s="110"/>
      <c r="AU86" s="110"/>
      <c r="AV86" s="110"/>
      <c r="AW86" s="110"/>
      <c r="AX86" s="120">
        <v>5</v>
      </c>
      <c r="AY86" s="115">
        <f t="shared" si="60"/>
        <v>1.8</v>
      </c>
      <c r="AZ86" s="110">
        <v>5</v>
      </c>
      <c r="BA86" s="110"/>
      <c r="BB86" s="110">
        <v>5</v>
      </c>
    </row>
    <row r="87" spans="1:54" s="7" customFormat="1" x14ac:dyDescent="0.4">
      <c r="A87" s="100" t="s">
        <v>20</v>
      </c>
      <c r="B87" s="180" t="s">
        <v>333</v>
      </c>
      <c r="C87" s="117" t="s">
        <v>320</v>
      </c>
      <c r="D87" s="199">
        <f t="shared" si="58"/>
        <v>75</v>
      </c>
      <c r="E87" s="199">
        <f t="shared" si="59"/>
        <v>30</v>
      </c>
      <c r="F87" s="104">
        <f t="shared" si="61"/>
        <v>0</v>
      </c>
      <c r="G87" s="104">
        <f t="shared" si="62"/>
        <v>15</v>
      </c>
      <c r="H87" s="108"/>
      <c r="I87" s="108"/>
      <c r="J87" s="108"/>
      <c r="K87" s="174">
        <v>15</v>
      </c>
      <c r="L87" s="108"/>
      <c r="M87" s="108"/>
      <c r="N87" s="158">
        <f t="shared" si="63"/>
        <v>15</v>
      </c>
      <c r="O87" s="199">
        <f t="shared" si="64"/>
        <v>45</v>
      </c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09"/>
      <c r="AO87" s="109">
        <v>15</v>
      </c>
      <c r="AP87" s="110">
        <v>15</v>
      </c>
      <c r="AQ87" s="112">
        <v>45</v>
      </c>
      <c r="AR87" s="133"/>
      <c r="AS87" s="110"/>
      <c r="AT87" s="110"/>
      <c r="AU87" s="110"/>
      <c r="AV87" s="110"/>
      <c r="AW87" s="110"/>
      <c r="AX87" s="120">
        <v>3</v>
      </c>
      <c r="AY87" s="115">
        <f t="shared" si="60"/>
        <v>1.2</v>
      </c>
      <c r="AZ87" s="110">
        <v>3</v>
      </c>
      <c r="BA87" s="110"/>
      <c r="BB87" s="110">
        <v>3</v>
      </c>
    </row>
    <row r="88" spans="1:54" s="8" customFormat="1" ht="44.4" x14ac:dyDescent="0.4">
      <c r="A88" s="155" t="s">
        <v>65</v>
      </c>
      <c r="B88" s="156" t="s">
        <v>277</v>
      </c>
      <c r="C88" s="127"/>
      <c r="D88" s="129">
        <f>SUM(D89:D95)</f>
        <v>700</v>
      </c>
      <c r="E88" s="129">
        <f t="shared" ref="E88:BB88" si="65">SUM(E89:E95)</f>
        <v>295</v>
      </c>
      <c r="F88" s="129">
        <f t="shared" si="65"/>
        <v>30</v>
      </c>
      <c r="G88" s="129">
        <f t="shared" si="65"/>
        <v>180</v>
      </c>
      <c r="H88" s="129">
        <f t="shared" si="65"/>
        <v>0</v>
      </c>
      <c r="I88" s="129">
        <f t="shared" ref="I88" si="66">SUM(I89:I95)</f>
        <v>40</v>
      </c>
      <c r="J88" s="129">
        <f t="shared" si="65"/>
        <v>30</v>
      </c>
      <c r="K88" s="129">
        <f t="shared" ref="K88" si="67">SUM(K89:K95)</f>
        <v>110</v>
      </c>
      <c r="L88" s="129">
        <f t="shared" si="65"/>
        <v>0</v>
      </c>
      <c r="M88" s="129">
        <f t="shared" si="65"/>
        <v>0</v>
      </c>
      <c r="N88" s="129">
        <f t="shared" si="65"/>
        <v>85</v>
      </c>
      <c r="O88" s="129">
        <f t="shared" si="65"/>
        <v>405</v>
      </c>
      <c r="P88" s="129">
        <f t="shared" si="65"/>
        <v>0</v>
      </c>
      <c r="Q88" s="129">
        <f t="shared" si="65"/>
        <v>0</v>
      </c>
      <c r="R88" s="129">
        <f t="shared" si="65"/>
        <v>0</v>
      </c>
      <c r="S88" s="129">
        <f t="shared" si="65"/>
        <v>0</v>
      </c>
      <c r="T88" s="129">
        <f t="shared" si="65"/>
        <v>0</v>
      </c>
      <c r="U88" s="129">
        <f t="shared" si="65"/>
        <v>0</v>
      </c>
      <c r="V88" s="129">
        <f t="shared" si="65"/>
        <v>0</v>
      </c>
      <c r="W88" s="129">
        <f t="shared" si="65"/>
        <v>0</v>
      </c>
      <c r="X88" s="129">
        <f t="shared" si="65"/>
        <v>0</v>
      </c>
      <c r="Y88" s="129">
        <f t="shared" si="65"/>
        <v>0</v>
      </c>
      <c r="Z88" s="129">
        <f t="shared" si="65"/>
        <v>0</v>
      </c>
      <c r="AA88" s="129">
        <f t="shared" si="65"/>
        <v>0</v>
      </c>
      <c r="AB88" s="129">
        <f t="shared" si="65"/>
        <v>0</v>
      </c>
      <c r="AC88" s="129">
        <f t="shared" si="65"/>
        <v>0</v>
      </c>
      <c r="AD88" s="129">
        <f t="shared" si="65"/>
        <v>0</v>
      </c>
      <c r="AE88" s="129">
        <f t="shared" si="65"/>
        <v>0</v>
      </c>
      <c r="AF88" s="129">
        <f t="shared" si="65"/>
        <v>15</v>
      </c>
      <c r="AG88" s="129">
        <f t="shared" si="65"/>
        <v>30</v>
      </c>
      <c r="AH88" s="129">
        <f t="shared" si="65"/>
        <v>5</v>
      </c>
      <c r="AI88" s="129">
        <f t="shared" si="65"/>
        <v>25</v>
      </c>
      <c r="AJ88" s="129">
        <f t="shared" si="65"/>
        <v>15</v>
      </c>
      <c r="AK88" s="129">
        <f t="shared" si="65"/>
        <v>75</v>
      </c>
      <c r="AL88" s="129">
        <f t="shared" si="65"/>
        <v>25</v>
      </c>
      <c r="AM88" s="129">
        <f t="shared" si="65"/>
        <v>60</v>
      </c>
      <c r="AN88" s="129">
        <f t="shared" si="65"/>
        <v>0</v>
      </c>
      <c r="AO88" s="129">
        <f t="shared" si="65"/>
        <v>75</v>
      </c>
      <c r="AP88" s="129">
        <f t="shared" si="65"/>
        <v>55</v>
      </c>
      <c r="AQ88" s="129">
        <f t="shared" si="65"/>
        <v>320</v>
      </c>
      <c r="AR88" s="129">
        <f t="shared" si="65"/>
        <v>0</v>
      </c>
      <c r="AS88" s="129">
        <f t="shared" si="65"/>
        <v>0</v>
      </c>
      <c r="AT88" s="129">
        <f t="shared" si="65"/>
        <v>0</v>
      </c>
      <c r="AU88" s="129">
        <f t="shared" si="65"/>
        <v>0</v>
      </c>
      <c r="AV88" s="129">
        <f t="shared" si="65"/>
        <v>3</v>
      </c>
      <c r="AW88" s="129">
        <f t="shared" si="65"/>
        <v>7</v>
      </c>
      <c r="AX88" s="129">
        <f t="shared" si="65"/>
        <v>18</v>
      </c>
      <c r="AY88" s="129">
        <f t="shared" si="65"/>
        <v>11.799999999999999</v>
      </c>
      <c r="AZ88" s="129">
        <f t="shared" si="65"/>
        <v>28</v>
      </c>
      <c r="BA88" s="129">
        <f t="shared" si="65"/>
        <v>0</v>
      </c>
      <c r="BB88" s="129">
        <f t="shared" si="65"/>
        <v>28</v>
      </c>
    </row>
    <row r="89" spans="1:54" s="7" customFormat="1" x14ac:dyDescent="0.4">
      <c r="A89" s="100" t="s">
        <v>10</v>
      </c>
      <c r="B89" s="125" t="s">
        <v>278</v>
      </c>
      <c r="C89" s="117" t="s">
        <v>323</v>
      </c>
      <c r="D89" s="199">
        <f t="shared" ref="D89:D95" si="68">SUM(E89,O89)</f>
        <v>50</v>
      </c>
      <c r="E89" s="199">
        <f t="shared" ref="E89:E95" si="69">SUM(F89:G89,N89)</f>
        <v>35</v>
      </c>
      <c r="F89" s="104">
        <f>SUM(P89,T89,X89,AB89,AF89,AJ89,AN89)</f>
        <v>15</v>
      </c>
      <c r="G89" s="104">
        <f>SUM(Q89,U89,Y89,AC89,AG89,AK89,AO89)</f>
        <v>15</v>
      </c>
      <c r="H89" s="108"/>
      <c r="I89" s="108"/>
      <c r="J89" s="108">
        <v>15</v>
      </c>
      <c r="K89" s="108"/>
      <c r="L89" s="108"/>
      <c r="M89" s="108"/>
      <c r="N89" s="158">
        <f>SUM(R89,V89,Z89,AD89,AH89,AL89,AP89)</f>
        <v>5</v>
      </c>
      <c r="O89" s="199">
        <f>SUM(S89,W89,AA89,AE89,AI89,AM89,AQ89)</f>
        <v>15</v>
      </c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09">
        <v>15</v>
      </c>
      <c r="AG89" s="109">
        <v>15</v>
      </c>
      <c r="AH89" s="110">
        <v>5</v>
      </c>
      <c r="AI89" s="110">
        <v>15</v>
      </c>
      <c r="AJ89" s="110"/>
      <c r="AK89" s="110"/>
      <c r="AL89" s="110"/>
      <c r="AM89" s="110"/>
      <c r="AN89" s="110"/>
      <c r="AO89" s="110"/>
      <c r="AP89" s="110"/>
      <c r="AQ89" s="112"/>
      <c r="AR89" s="133"/>
      <c r="AS89" s="110"/>
      <c r="AT89" s="110"/>
      <c r="AU89" s="110"/>
      <c r="AV89" s="109">
        <v>2</v>
      </c>
      <c r="AW89" s="109"/>
      <c r="AX89" s="114"/>
      <c r="AY89" s="115">
        <f t="shared" ref="AY89:AY95" si="70">SUM(E89)/25</f>
        <v>1.4</v>
      </c>
      <c r="AZ89" s="110">
        <v>2</v>
      </c>
      <c r="BA89" s="110"/>
      <c r="BB89" s="110">
        <v>2</v>
      </c>
    </row>
    <row r="90" spans="1:54" s="7" customFormat="1" x14ac:dyDescent="0.4">
      <c r="A90" s="100" t="s">
        <v>9</v>
      </c>
      <c r="B90" s="125" t="s">
        <v>279</v>
      </c>
      <c r="C90" s="117" t="s">
        <v>323</v>
      </c>
      <c r="D90" s="199">
        <f t="shared" si="68"/>
        <v>25</v>
      </c>
      <c r="E90" s="199">
        <f t="shared" si="69"/>
        <v>15</v>
      </c>
      <c r="F90" s="104">
        <f t="shared" ref="F90:F95" si="71">SUM(P90,T90,X90,AB90,AF90,AJ90,AN90)</f>
        <v>0</v>
      </c>
      <c r="G90" s="104">
        <f t="shared" ref="G90:G95" si="72">SUM(Q90,U90,Y90,AC90,AG90,AK90,AO90)</f>
        <v>15</v>
      </c>
      <c r="H90" s="108"/>
      <c r="I90" s="108"/>
      <c r="J90" s="108">
        <v>15</v>
      </c>
      <c r="K90" s="108"/>
      <c r="L90" s="108"/>
      <c r="M90" s="108"/>
      <c r="N90" s="158">
        <f t="shared" ref="N90:N95" si="73">SUM(R90,V90,Z90,AD90,AH90,AL90,AP90)</f>
        <v>0</v>
      </c>
      <c r="O90" s="199">
        <f t="shared" ref="O90:O95" si="74">SUM(S90,W90,AA90,AE90,AI90,AM90,AQ90)</f>
        <v>10</v>
      </c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09"/>
      <c r="AG90" s="109">
        <v>15</v>
      </c>
      <c r="AH90" s="110"/>
      <c r="AI90" s="110">
        <v>10</v>
      </c>
      <c r="AJ90" s="110"/>
      <c r="AK90" s="110"/>
      <c r="AL90" s="110"/>
      <c r="AM90" s="110"/>
      <c r="AN90" s="110"/>
      <c r="AO90" s="110"/>
      <c r="AP90" s="110"/>
      <c r="AQ90" s="112"/>
      <c r="AR90" s="133"/>
      <c r="AS90" s="110"/>
      <c r="AT90" s="110"/>
      <c r="AU90" s="110"/>
      <c r="AV90" s="109">
        <v>1</v>
      </c>
      <c r="AW90" s="109"/>
      <c r="AX90" s="114"/>
      <c r="AY90" s="115">
        <f t="shared" si="70"/>
        <v>0.6</v>
      </c>
      <c r="AZ90" s="110">
        <v>1</v>
      </c>
      <c r="BA90" s="110"/>
      <c r="BB90" s="110">
        <v>1</v>
      </c>
    </row>
    <row r="91" spans="1:54" s="7" customFormat="1" x14ac:dyDescent="0.4">
      <c r="A91" s="100" t="s">
        <v>8</v>
      </c>
      <c r="B91" s="125" t="s">
        <v>312</v>
      </c>
      <c r="C91" s="117" t="s">
        <v>319</v>
      </c>
      <c r="D91" s="199">
        <f t="shared" si="68"/>
        <v>25</v>
      </c>
      <c r="E91" s="199">
        <f t="shared" si="69"/>
        <v>15</v>
      </c>
      <c r="F91" s="104">
        <f t="shared" si="71"/>
        <v>0</v>
      </c>
      <c r="G91" s="104">
        <f t="shared" si="72"/>
        <v>15</v>
      </c>
      <c r="H91" s="108"/>
      <c r="I91" s="108">
        <v>15</v>
      </c>
      <c r="J91" s="108"/>
      <c r="K91" s="108"/>
      <c r="L91" s="108"/>
      <c r="M91" s="108"/>
      <c r="N91" s="158">
        <f t="shared" si="73"/>
        <v>0</v>
      </c>
      <c r="O91" s="199">
        <f t="shared" si="74"/>
        <v>10</v>
      </c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09"/>
      <c r="AK91" s="109">
        <v>15</v>
      </c>
      <c r="AL91" s="110"/>
      <c r="AM91" s="110">
        <v>10</v>
      </c>
      <c r="AN91" s="110"/>
      <c r="AO91" s="110"/>
      <c r="AP91" s="110"/>
      <c r="AQ91" s="112"/>
      <c r="AR91" s="133"/>
      <c r="AS91" s="110"/>
      <c r="AT91" s="110"/>
      <c r="AU91" s="110"/>
      <c r="AV91" s="109"/>
      <c r="AW91" s="109">
        <v>1</v>
      </c>
      <c r="AX91" s="114"/>
      <c r="AY91" s="115">
        <f t="shared" si="70"/>
        <v>0.6</v>
      </c>
      <c r="AZ91" s="110">
        <v>1</v>
      </c>
      <c r="BA91" s="110"/>
      <c r="BB91" s="110">
        <v>1</v>
      </c>
    </row>
    <row r="92" spans="1:54" s="7" customFormat="1" x14ac:dyDescent="0.4">
      <c r="A92" s="100" t="s">
        <v>7</v>
      </c>
      <c r="B92" s="123" t="s">
        <v>107</v>
      </c>
      <c r="C92" s="117" t="s">
        <v>308</v>
      </c>
      <c r="D92" s="199">
        <f t="shared" si="68"/>
        <v>250</v>
      </c>
      <c r="E92" s="199">
        <f t="shared" si="69"/>
        <v>120</v>
      </c>
      <c r="F92" s="104">
        <f t="shared" si="71"/>
        <v>15</v>
      </c>
      <c r="G92" s="104">
        <f t="shared" si="72"/>
        <v>75</v>
      </c>
      <c r="H92" s="108"/>
      <c r="I92" s="108">
        <v>25</v>
      </c>
      <c r="J92" s="108"/>
      <c r="K92" s="108">
        <v>50</v>
      </c>
      <c r="L92" s="108"/>
      <c r="M92" s="108"/>
      <c r="N92" s="158">
        <f t="shared" si="73"/>
        <v>30</v>
      </c>
      <c r="O92" s="199">
        <f t="shared" si="74"/>
        <v>130</v>
      </c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09">
        <v>15</v>
      </c>
      <c r="AK92" s="109">
        <v>45</v>
      </c>
      <c r="AL92" s="110">
        <v>10</v>
      </c>
      <c r="AM92" s="110">
        <v>5</v>
      </c>
      <c r="AN92" s="110"/>
      <c r="AO92" s="109">
        <v>30</v>
      </c>
      <c r="AP92" s="110">
        <v>20</v>
      </c>
      <c r="AQ92" s="112">
        <v>125</v>
      </c>
      <c r="AR92" s="133"/>
      <c r="AS92" s="110"/>
      <c r="AT92" s="110"/>
      <c r="AU92" s="110"/>
      <c r="AV92" s="110"/>
      <c r="AW92" s="109">
        <v>3</v>
      </c>
      <c r="AX92" s="120">
        <v>7</v>
      </c>
      <c r="AY92" s="115">
        <f t="shared" si="70"/>
        <v>4.8</v>
      </c>
      <c r="AZ92" s="110">
        <v>10</v>
      </c>
      <c r="BA92" s="110"/>
      <c r="BB92" s="110">
        <v>10</v>
      </c>
    </row>
    <row r="93" spans="1:54" s="7" customFormat="1" x14ac:dyDescent="0.4">
      <c r="A93" s="100" t="s">
        <v>6</v>
      </c>
      <c r="B93" s="144" t="s">
        <v>108</v>
      </c>
      <c r="C93" s="117" t="s">
        <v>319</v>
      </c>
      <c r="D93" s="199">
        <f t="shared" si="68"/>
        <v>75</v>
      </c>
      <c r="E93" s="199">
        <f t="shared" si="69"/>
        <v>30</v>
      </c>
      <c r="F93" s="104">
        <f t="shared" si="71"/>
        <v>0</v>
      </c>
      <c r="G93" s="104">
        <f t="shared" si="72"/>
        <v>15</v>
      </c>
      <c r="H93" s="108"/>
      <c r="I93" s="108"/>
      <c r="J93" s="108"/>
      <c r="K93" s="141">
        <v>15</v>
      </c>
      <c r="L93" s="108"/>
      <c r="M93" s="108"/>
      <c r="N93" s="158">
        <f t="shared" si="73"/>
        <v>15</v>
      </c>
      <c r="O93" s="199">
        <f t="shared" si="74"/>
        <v>45</v>
      </c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09"/>
      <c r="AK93" s="109">
        <v>15</v>
      </c>
      <c r="AL93" s="110">
        <v>15</v>
      </c>
      <c r="AM93" s="110">
        <v>45</v>
      </c>
      <c r="AN93" s="110"/>
      <c r="AO93" s="110"/>
      <c r="AP93" s="110"/>
      <c r="AQ93" s="112"/>
      <c r="AR93" s="133"/>
      <c r="AS93" s="110"/>
      <c r="AT93" s="110"/>
      <c r="AU93" s="110"/>
      <c r="AV93" s="110"/>
      <c r="AW93" s="109">
        <v>3</v>
      </c>
      <c r="AX93" s="120"/>
      <c r="AY93" s="115">
        <f t="shared" si="70"/>
        <v>1.2</v>
      </c>
      <c r="AZ93" s="110">
        <v>3</v>
      </c>
      <c r="BA93" s="110"/>
      <c r="BB93" s="110">
        <v>3</v>
      </c>
    </row>
    <row r="94" spans="1:54" s="7" customFormat="1" x14ac:dyDescent="0.4">
      <c r="A94" s="100" t="s">
        <v>5</v>
      </c>
      <c r="B94" s="200" t="s">
        <v>329</v>
      </c>
      <c r="C94" s="117" t="s">
        <v>320</v>
      </c>
      <c r="D94" s="199">
        <f t="shared" si="68"/>
        <v>75</v>
      </c>
      <c r="E94" s="199">
        <f t="shared" si="69"/>
        <v>30</v>
      </c>
      <c r="F94" s="104">
        <f t="shared" si="71"/>
        <v>0</v>
      </c>
      <c r="G94" s="104">
        <f t="shared" si="72"/>
        <v>15</v>
      </c>
      <c r="H94" s="108"/>
      <c r="I94" s="141"/>
      <c r="J94" s="108"/>
      <c r="K94" s="108">
        <v>15</v>
      </c>
      <c r="L94" s="141"/>
      <c r="M94" s="108"/>
      <c r="N94" s="158">
        <f t="shared" si="73"/>
        <v>15</v>
      </c>
      <c r="O94" s="199">
        <f t="shared" si="74"/>
        <v>45</v>
      </c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09"/>
      <c r="AO94" s="109">
        <v>15</v>
      </c>
      <c r="AP94" s="110">
        <v>15</v>
      </c>
      <c r="AQ94" s="112">
        <v>45</v>
      </c>
      <c r="AR94" s="133"/>
      <c r="AS94" s="110"/>
      <c r="AT94" s="110"/>
      <c r="AU94" s="110"/>
      <c r="AV94" s="110"/>
      <c r="AW94" s="110"/>
      <c r="AX94" s="120">
        <v>3</v>
      </c>
      <c r="AY94" s="115">
        <f t="shared" si="70"/>
        <v>1.2</v>
      </c>
      <c r="AZ94" s="110">
        <v>3</v>
      </c>
      <c r="BA94" s="110"/>
      <c r="BB94" s="110">
        <v>3</v>
      </c>
    </row>
    <row r="95" spans="1:54" s="7" customFormat="1" x14ac:dyDescent="0.4">
      <c r="A95" s="100" t="s">
        <v>20</v>
      </c>
      <c r="B95" s="123" t="s">
        <v>280</v>
      </c>
      <c r="C95" s="117" t="s">
        <v>139</v>
      </c>
      <c r="D95" s="199">
        <f t="shared" si="68"/>
        <v>200</v>
      </c>
      <c r="E95" s="199">
        <f t="shared" si="69"/>
        <v>50</v>
      </c>
      <c r="F95" s="104">
        <f t="shared" si="71"/>
        <v>0</v>
      </c>
      <c r="G95" s="104">
        <f t="shared" si="72"/>
        <v>30</v>
      </c>
      <c r="H95" s="108"/>
      <c r="I95" s="141"/>
      <c r="J95" s="108"/>
      <c r="K95" s="108">
        <v>30</v>
      </c>
      <c r="L95" s="141"/>
      <c r="M95" s="108"/>
      <c r="N95" s="158">
        <f t="shared" si="73"/>
        <v>20</v>
      </c>
      <c r="O95" s="199">
        <f t="shared" si="74"/>
        <v>150</v>
      </c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09"/>
      <c r="AO95" s="109">
        <v>30</v>
      </c>
      <c r="AP95" s="110">
        <v>20</v>
      </c>
      <c r="AQ95" s="112">
        <v>150</v>
      </c>
      <c r="AR95" s="167"/>
      <c r="AS95" s="168"/>
      <c r="AT95" s="168"/>
      <c r="AU95" s="168"/>
      <c r="AV95" s="168"/>
      <c r="AW95" s="168"/>
      <c r="AX95" s="179">
        <v>8</v>
      </c>
      <c r="AY95" s="115">
        <f t="shared" si="70"/>
        <v>2</v>
      </c>
      <c r="AZ95" s="110">
        <v>8</v>
      </c>
      <c r="BA95" s="110"/>
      <c r="BB95" s="110">
        <v>8</v>
      </c>
    </row>
    <row r="96" spans="1:54" s="8" customFormat="1" ht="44.4" x14ac:dyDescent="0.4">
      <c r="A96" s="127" t="s">
        <v>261</v>
      </c>
      <c r="B96" s="128" t="s">
        <v>266</v>
      </c>
      <c r="C96" s="127"/>
      <c r="D96" s="129">
        <f>SUM(D97:D101)</f>
        <v>720</v>
      </c>
      <c r="E96" s="129">
        <f t="shared" ref="E96:BB96" si="75">SUM(E97:E101)</f>
        <v>0</v>
      </c>
      <c r="F96" s="129">
        <f t="shared" si="75"/>
        <v>0</v>
      </c>
      <c r="G96" s="129">
        <f t="shared" si="75"/>
        <v>0</v>
      </c>
      <c r="H96" s="129">
        <f t="shared" si="75"/>
        <v>0</v>
      </c>
      <c r="I96" s="129">
        <f t="shared" ref="I96" si="76">SUM(I97:I101)</f>
        <v>0</v>
      </c>
      <c r="J96" s="129">
        <f t="shared" si="75"/>
        <v>0</v>
      </c>
      <c r="K96" s="129">
        <f t="shared" ref="K96" si="77">SUM(K97:K101)</f>
        <v>0</v>
      </c>
      <c r="L96" s="129">
        <f t="shared" si="75"/>
        <v>0</v>
      </c>
      <c r="M96" s="129">
        <f t="shared" si="75"/>
        <v>0</v>
      </c>
      <c r="N96" s="129">
        <f t="shared" si="75"/>
        <v>0</v>
      </c>
      <c r="O96" s="129">
        <f t="shared" si="75"/>
        <v>720</v>
      </c>
      <c r="P96" s="129">
        <f t="shared" si="75"/>
        <v>0</v>
      </c>
      <c r="Q96" s="129">
        <f t="shared" si="75"/>
        <v>0</v>
      </c>
      <c r="R96" s="129">
        <f t="shared" si="75"/>
        <v>0</v>
      </c>
      <c r="S96" s="129">
        <f t="shared" si="75"/>
        <v>0</v>
      </c>
      <c r="T96" s="129">
        <f t="shared" si="75"/>
        <v>0</v>
      </c>
      <c r="U96" s="129">
        <f t="shared" si="75"/>
        <v>0</v>
      </c>
      <c r="V96" s="129">
        <f t="shared" si="75"/>
        <v>0</v>
      </c>
      <c r="W96" s="129">
        <f t="shared" si="75"/>
        <v>180</v>
      </c>
      <c r="X96" s="129">
        <f t="shared" si="75"/>
        <v>0</v>
      </c>
      <c r="Y96" s="129">
        <f t="shared" si="75"/>
        <v>0</v>
      </c>
      <c r="Z96" s="129">
        <f t="shared" si="75"/>
        <v>0</v>
      </c>
      <c r="AA96" s="129">
        <f t="shared" si="75"/>
        <v>120</v>
      </c>
      <c r="AB96" s="129">
        <f t="shared" si="75"/>
        <v>0</v>
      </c>
      <c r="AC96" s="129">
        <f t="shared" si="75"/>
        <v>0</v>
      </c>
      <c r="AD96" s="129">
        <f t="shared" si="75"/>
        <v>0</v>
      </c>
      <c r="AE96" s="129">
        <f t="shared" si="75"/>
        <v>180</v>
      </c>
      <c r="AF96" s="129">
        <f t="shared" si="75"/>
        <v>0</v>
      </c>
      <c r="AG96" s="129">
        <f t="shared" si="75"/>
        <v>0</v>
      </c>
      <c r="AH96" s="129">
        <f t="shared" si="75"/>
        <v>0</v>
      </c>
      <c r="AI96" s="129">
        <f t="shared" si="75"/>
        <v>120</v>
      </c>
      <c r="AJ96" s="129">
        <f t="shared" si="75"/>
        <v>0</v>
      </c>
      <c r="AK96" s="129">
        <f t="shared" si="75"/>
        <v>0</v>
      </c>
      <c r="AL96" s="129">
        <f t="shared" si="75"/>
        <v>0</v>
      </c>
      <c r="AM96" s="129">
        <f t="shared" si="75"/>
        <v>120</v>
      </c>
      <c r="AN96" s="129">
        <f t="shared" si="75"/>
        <v>0</v>
      </c>
      <c r="AO96" s="129">
        <f t="shared" si="75"/>
        <v>0</v>
      </c>
      <c r="AP96" s="129">
        <f t="shared" si="75"/>
        <v>0</v>
      </c>
      <c r="AQ96" s="129">
        <f t="shared" si="75"/>
        <v>0</v>
      </c>
      <c r="AR96" s="129">
        <f t="shared" si="75"/>
        <v>0</v>
      </c>
      <c r="AS96" s="129">
        <f t="shared" si="75"/>
        <v>6</v>
      </c>
      <c r="AT96" s="129">
        <f t="shared" si="75"/>
        <v>4</v>
      </c>
      <c r="AU96" s="129">
        <f t="shared" si="75"/>
        <v>6</v>
      </c>
      <c r="AV96" s="129">
        <f t="shared" si="75"/>
        <v>4</v>
      </c>
      <c r="AW96" s="129">
        <f t="shared" si="75"/>
        <v>4</v>
      </c>
      <c r="AX96" s="129">
        <f t="shared" si="75"/>
        <v>0</v>
      </c>
      <c r="AY96" s="129">
        <f t="shared" si="75"/>
        <v>0</v>
      </c>
      <c r="AZ96" s="129">
        <f t="shared" si="75"/>
        <v>24</v>
      </c>
      <c r="BA96" s="129">
        <f t="shared" si="75"/>
        <v>0</v>
      </c>
      <c r="BB96" s="129">
        <f t="shared" si="75"/>
        <v>24</v>
      </c>
    </row>
    <row r="97" spans="1:54" s="7" customFormat="1" x14ac:dyDescent="0.4">
      <c r="A97" s="100" t="s">
        <v>10</v>
      </c>
      <c r="B97" s="144" t="s">
        <v>237</v>
      </c>
      <c r="C97" s="117" t="s">
        <v>322</v>
      </c>
      <c r="D97" s="199">
        <f>SUM(E97,O97)</f>
        <v>180</v>
      </c>
      <c r="E97" s="199">
        <f>SUM(F97:G97,N97)</f>
        <v>0</v>
      </c>
      <c r="F97" s="104">
        <f t="shared" ref="F97:G101" si="78">SUM(P97,T97,X97,AB97,AF97,AJ97,AN97)</f>
        <v>0</v>
      </c>
      <c r="G97" s="104">
        <f t="shared" si="78"/>
        <v>0</v>
      </c>
      <c r="H97" s="108"/>
      <c r="I97" s="108"/>
      <c r="J97" s="108"/>
      <c r="K97" s="108"/>
      <c r="L97" s="108"/>
      <c r="M97" s="108"/>
      <c r="N97" s="158">
        <f t="shared" ref="N97:O101" si="79">SUM(R97,V97,Z97,AD97,AH97,AL97,AP97)</f>
        <v>0</v>
      </c>
      <c r="O97" s="199">
        <f t="shared" si="79"/>
        <v>180</v>
      </c>
      <c r="P97" s="110"/>
      <c r="Q97" s="110"/>
      <c r="R97" s="110"/>
      <c r="S97" s="110"/>
      <c r="T97" s="110"/>
      <c r="U97" s="110"/>
      <c r="V97" s="110"/>
      <c r="W97" s="110">
        <v>180</v>
      </c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2"/>
      <c r="AR97" s="119"/>
      <c r="AS97" s="109">
        <v>6</v>
      </c>
      <c r="AT97" s="109"/>
      <c r="AU97" s="109"/>
      <c r="AV97" s="109"/>
      <c r="AW97" s="109"/>
      <c r="AX97" s="120"/>
      <c r="AY97" s="115"/>
      <c r="AZ97" s="110">
        <v>6</v>
      </c>
      <c r="BA97" s="110"/>
      <c r="BB97" s="110">
        <v>6</v>
      </c>
    </row>
    <row r="98" spans="1:54" s="7" customFormat="1" x14ac:dyDescent="0.4">
      <c r="A98" s="100" t="s">
        <v>9</v>
      </c>
      <c r="B98" s="144" t="s">
        <v>238</v>
      </c>
      <c r="C98" s="117" t="s">
        <v>321</v>
      </c>
      <c r="D98" s="199">
        <f>SUM(E98,O98)</f>
        <v>120</v>
      </c>
      <c r="E98" s="199">
        <f>SUM(F98:G98,N98)</f>
        <v>0</v>
      </c>
      <c r="F98" s="104">
        <f t="shared" si="78"/>
        <v>0</v>
      </c>
      <c r="G98" s="104">
        <f t="shared" si="78"/>
        <v>0</v>
      </c>
      <c r="H98" s="108"/>
      <c r="I98" s="108"/>
      <c r="J98" s="108"/>
      <c r="K98" s="108"/>
      <c r="L98" s="108"/>
      <c r="M98" s="108"/>
      <c r="N98" s="158">
        <f t="shared" si="79"/>
        <v>0</v>
      </c>
      <c r="O98" s="199">
        <f t="shared" si="79"/>
        <v>120</v>
      </c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>
        <v>120</v>
      </c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2"/>
      <c r="AR98" s="119"/>
      <c r="AS98" s="109"/>
      <c r="AT98" s="109">
        <v>4</v>
      </c>
      <c r="AU98" s="109"/>
      <c r="AV98" s="109"/>
      <c r="AW98" s="109"/>
      <c r="AX98" s="120"/>
      <c r="AY98" s="115"/>
      <c r="AZ98" s="110">
        <v>4</v>
      </c>
      <c r="BA98" s="110"/>
      <c r="BB98" s="110">
        <v>4</v>
      </c>
    </row>
    <row r="99" spans="1:54" s="7" customFormat="1" x14ac:dyDescent="0.4">
      <c r="A99" s="100" t="s">
        <v>8</v>
      </c>
      <c r="B99" s="144" t="s">
        <v>239</v>
      </c>
      <c r="C99" s="117" t="s">
        <v>318</v>
      </c>
      <c r="D99" s="199">
        <f>SUM(E99,O99)</f>
        <v>180</v>
      </c>
      <c r="E99" s="199">
        <f>SUM(F99:G99,N99)</f>
        <v>0</v>
      </c>
      <c r="F99" s="104">
        <f t="shared" si="78"/>
        <v>0</v>
      </c>
      <c r="G99" s="104">
        <f t="shared" si="78"/>
        <v>0</v>
      </c>
      <c r="H99" s="108"/>
      <c r="I99" s="108"/>
      <c r="J99" s="108"/>
      <c r="K99" s="108"/>
      <c r="L99" s="108"/>
      <c r="M99" s="108"/>
      <c r="N99" s="158">
        <f t="shared" si="79"/>
        <v>0</v>
      </c>
      <c r="O99" s="199">
        <f t="shared" si="79"/>
        <v>180</v>
      </c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>
        <v>180</v>
      </c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2"/>
      <c r="AR99" s="119"/>
      <c r="AS99" s="109"/>
      <c r="AT99" s="109"/>
      <c r="AU99" s="109">
        <v>6</v>
      </c>
      <c r="AV99" s="109"/>
      <c r="AW99" s="109"/>
      <c r="AX99" s="120"/>
      <c r="AY99" s="115"/>
      <c r="AZ99" s="110">
        <v>6</v>
      </c>
      <c r="BA99" s="110"/>
      <c r="BB99" s="110">
        <v>6</v>
      </c>
    </row>
    <row r="100" spans="1:54" s="7" customFormat="1" x14ac:dyDescent="0.4">
      <c r="A100" s="100" t="s">
        <v>7</v>
      </c>
      <c r="B100" s="123" t="s">
        <v>240</v>
      </c>
      <c r="C100" s="117" t="s">
        <v>323</v>
      </c>
      <c r="D100" s="199">
        <f>SUM(E100,O100)</f>
        <v>120</v>
      </c>
      <c r="E100" s="199">
        <f>SUM(F100:G100,N100)</f>
        <v>0</v>
      </c>
      <c r="F100" s="104">
        <f t="shared" si="78"/>
        <v>0</v>
      </c>
      <c r="G100" s="104">
        <f t="shared" si="78"/>
        <v>0</v>
      </c>
      <c r="H100" s="108"/>
      <c r="I100" s="108"/>
      <c r="J100" s="108"/>
      <c r="K100" s="108"/>
      <c r="L100" s="108"/>
      <c r="M100" s="108"/>
      <c r="N100" s="158">
        <f t="shared" si="79"/>
        <v>0</v>
      </c>
      <c r="O100" s="199">
        <f t="shared" si="79"/>
        <v>120</v>
      </c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>
        <v>120</v>
      </c>
      <c r="AJ100" s="110"/>
      <c r="AK100" s="110"/>
      <c r="AL100" s="110"/>
      <c r="AM100" s="110"/>
      <c r="AN100" s="110"/>
      <c r="AO100" s="110"/>
      <c r="AP100" s="110"/>
      <c r="AQ100" s="112"/>
      <c r="AR100" s="119"/>
      <c r="AS100" s="109"/>
      <c r="AT100" s="109"/>
      <c r="AU100" s="163"/>
      <c r="AV100" s="109">
        <v>4</v>
      </c>
      <c r="AW100" s="109"/>
      <c r="AX100" s="120"/>
      <c r="AY100" s="115"/>
      <c r="AZ100" s="110">
        <v>4</v>
      </c>
      <c r="BA100" s="110"/>
      <c r="BB100" s="110">
        <v>4</v>
      </c>
    </row>
    <row r="101" spans="1:54" s="7" customFormat="1" ht="43.5" customHeight="1" x14ac:dyDescent="0.4">
      <c r="A101" s="100" t="s">
        <v>6</v>
      </c>
      <c r="B101" s="123" t="s">
        <v>241</v>
      </c>
      <c r="C101" s="117" t="s">
        <v>319</v>
      </c>
      <c r="D101" s="199">
        <f>SUM(E101,O101)</f>
        <v>120</v>
      </c>
      <c r="E101" s="199">
        <f>SUM(F101:G101,N101)</f>
        <v>0</v>
      </c>
      <c r="F101" s="104">
        <f t="shared" si="78"/>
        <v>0</v>
      </c>
      <c r="G101" s="104">
        <f t="shared" si="78"/>
        <v>0</v>
      </c>
      <c r="H101" s="108"/>
      <c r="I101" s="108"/>
      <c r="J101" s="108"/>
      <c r="K101" s="108"/>
      <c r="L101" s="108"/>
      <c r="M101" s="108"/>
      <c r="N101" s="158">
        <f t="shared" si="79"/>
        <v>0</v>
      </c>
      <c r="O101" s="199">
        <f t="shared" si="79"/>
        <v>120</v>
      </c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>
        <v>120</v>
      </c>
      <c r="AN101" s="110"/>
      <c r="AO101" s="110"/>
      <c r="AP101" s="110"/>
      <c r="AQ101" s="112"/>
      <c r="AR101" s="119"/>
      <c r="AS101" s="109"/>
      <c r="AT101" s="109"/>
      <c r="AU101" s="109"/>
      <c r="AV101" s="109"/>
      <c r="AW101" s="109">
        <v>4</v>
      </c>
      <c r="AX101" s="120"/>
      <c r="AY101" s="115"/>
      <c r="AZ101" s="110">
        <v>4</v>
      </c>
      <c r="BA101" s="110"/>
      <c r="BB101" s="110">
        <v>4</v>
      </c>
    </row>
    <row r="102" spans="1:54" s="7" customFormat="1" x14ac:dyDescent="0.4">
      <c r="A102" s="269" t="s">
        <v>292</v>
      </c>
      <c r="B102" s="269"/>
      <c r="C102" s="269"/>
      <c r="D102" s="263">
        <f>SUM(D8,D18,D26,D51,D96,D63)</f>
        <v>5465</v>
      </c>
      <c r="E102" s="263">
        <f t="shared" ref="E102:O102" si="80">SUM(E8,E18,E26,E51,E96,E63)</f>
        <v>2689</v>
      </c>
      <c r="F102" s="263">
        <f t="shared" si="80"/>
        <v>710</v>
      </c>
      <c r="G102" s="263">
        <f t="shared" si="80"/>
        <v>1480</v>
      </c>
      <c r="H102" s="263">
        <f t="shared" si="80"/>
        <v>345</v>
      </c>
      <c r="I102" s="263">
        <f t="shared" ref="I102" si="81">SUM(I8,I18,I26,I51,I96,I63)</f>
        <v>495</v>
      </c>
      <c r="J102" s="263">
        <f t="shared" si="80"/>
        <v>370</v>
      </c>
      <c r="K102" s="263">
        <f t="shared" ref="K102" si="82">SUM(K8,K18,K26,K51,K96,K63)</f>
        <v>270</v>
      </c>
      <c r="L102" s="263">
        <f t="shared" si="80"/>
        <v>0</v>
      </c>
      <c r="M102" s="263">
        <f t="shared" si="80"/>
        <v>0</v>
      </c>
      <c r="N102" s="263">
        <f t="shared" si="80"/>
        <v>499</v>
      </c>
      <c r="O102" s="263">
        <f t="shared" si="80"/>
        <v>2776</v>
      </c>
      <c r="P102" s="103">
        <f t="shared" ref="P102:BB102" si="83">SUM(P8,P18,P26,P51,0,P96,P63)</f>
        <v>120</v>
      </c>
      <c r="Q102" s="103">
        <f t="shared" si="83"/>
        <v>210</v>
      </c>
      <c r="R102" s="103">
        <f t="shared" si="83"/>
        <v>90</v>
      </c>
      <c r="S102" s="103">
        <f t="shared" si="83"/>
        <v>375</v>
      </c>
      <c r="T102" s="103">
        <f t="shared" si="83"/>
        <v>170</v>
      </c>
      <c r="U102" s="103">
        <f t="shared" si="83"/>
        <v>220</v>
      </c>
      <c r="V102" s="103">
        <f t="shared" si="83"/>
        <v>47</v>
      </c>
      <c r="W102" s="103">
        <f t="shared" si="83"/>
        <v>393</v>
      </c>
      <c r="X102" s="103">
        <f t="shared" si="83"/>
        <v>90</v>
      </c>
      <c r="Y102" s="103">
        <f t="shared" si="83"/>
        <v>210</v>
      </c>
      <c r="Z102" s="103">
        <f t="shared" si="83"/>
        <v>70</v>
      </c>
      <c r="AA102" s="103">
        <f t="shared" si="83"/>
        <v>400</v>
      </c>
      <c r="AB102" s="103">
        <f t="shared" si="83"/>
        <v>120</v>
      </c>
      <c r="AC102" s="103">
        <f t="shared" si="83"/>
        <v>225</v>
      </c>
      <c r="AD102" s="103">
        <f t="shared" si="83"/>
        <v>52</v>
      </c>
      <c r="AE102" s="103">
        <f t="shared" si="83"/>
        <v>383</v>
      </c>
      <c r="AF102" s="103">
        <f t="shared" si="83"/>
        <v>120</v>
      </c>
      <c r="AG102" s="103">
        <f t="shared" si="83"/>
        <v>195</v>
      </c>
      <c r="AH102" s="103">
        <f t="shared" si="83"/>
        <v>70</v>
      </c>
      <c r="AI102" s="103">
        <f t="shared" si="83"/>
        <v>385</v>
      </c>
      <c r="AJ102" s="103">
        <f t="shared" si="83"/>
        <v>45</v>
      </c>
      <c r="AK102" s="103">
        <f t="shared" si="83"/>
        <v>240</v>
      </c>
      <c r="AL102" s="103">
        <f t="shared" si="83"/>
        <v>75</v>
      </c>
      <c r="AM102" s="103">
        <f t="shared" si="83"/>
        <v>410</v>
      </c>
      <c r="AN102" s="103">
        <f t="shared" si="83"/>
        <v>45</v>
      </c>
      <c r="AO102" s="103">
        <f t="shared" si="83"/>
        <v>180</v>
      </c>
      <c r="AP102" s="103">
        <f t="shared" si="83"/>
        <v>95</v>
      </c>
      <c r="AQ102" s="103">
        <f t="shared" si="83"/>
        <v>430</v>
      </c>
      <c r="AR102" s="103">
        <f t="shared" si="83"/>
        <v>30</v>
      </c>
      <c r="AS102" s="103">
        <f t="shared" si="83"/>
        <v>30</v>
      </c>
      <c r="AT102" s="103">
        <f t="shared" si="83"/>
        <v>30</v>
      </c>
      <c r="AU102" s="103">
        <f t="shared" si="83"/>
        <v>30</v>
      </c>
      <c r="AV102" s="103">
        <f t="shared" si="83"/>
        <v>30</v>
      </c>
      <c r="AW102" s="103">
        <f t="shared" si="83"/>
        <v>30</v>
      </c>
      <c r="AX102" s="103">
        <f t="shared" si="83"/>
        <v>30</v>
      </c>
      <c r="AY102" s="263">
        <f t="shared" si="83"/>
        <v>106.96</v>
      </c>
      <c r="AZ102" s="263">
        <f t="shared" si="83"/>
        <v>151</v>
      </c>
      <c r="BA102" s="263">
        <f t="shared" si="83"/>
        <v>5</v>
      </c>
      <c r="BB102" s="263">
        <f t="shared" si="83"/>
        <v>71</v>
      </c>
    </row>
    <row r="103" spans="1:54" s="7" customFormat="1" x14ac:dyDescent="0.4">
      <c r="A103" s="269"/>
      <c r="B103" s="269"/>
      <c r="C103" s="269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>
        <f>SUM(P102:S102)</f>
        <v>795</v>
      </c>
      <c r="Q103" s="263"/>
      <c r="R103" s="263"/>
      <c r="S103" s="263"/>
      <c r="T103" s="263">
        <f>SUM(T102:W102)</f>
        <v>830</v>
      </c>
      <c r="U103" s="263"/>
      <c r="V103" s="263"/>
      <c r="W103" s="263"/>
      <c r="X103" s="263">
        <f>SUM(X102:AA102)</f>
        <v>770</v>
      </c>
      <c r="Y103" s="263"/>
      <c r="Z103" s="263"/>
      <c r="AA103" s="263"/>
      <c r="AB103" s="263">
        <f>SUM(AB102:AE102)</f>
        <v>780</v>
      </c>
      <c r="AC103" s="263"/>
      <c r="AD103" s="263"/>
      <c r="AE103" s="263"/>
      <c r="AF103" s="263">
        <f>SUM(AF102:AI102)</f>
        <v>770</v>
      </c>
      <c r="AG103" s="263"/>
      <c r="AH103" s="263"/>
      <c r="AI103" s="263"/>
      <c r="AJ103" s="263">
        <f>SUM(AJ102:AM102)</f>
        <v>770</v>
      </c>
      <c r="AK103" s="263"/>
      <c r="AL103" s="263"/>
      <c r="AM103" s="263"/>
      <c r="AN103" s="263">
        <f>SUM(AN102:AQ102)</f>
        <v>750</v>
      </c>
      <c r="AO103" s="263"/>
      <c r="AP103" s="263"/>
      <c r="AQ103" s="263"/>
      <c r="AR103" s="264">
        <f>SUM(AR102:AX102)</f>
        <v>210</v>
      </c>
      <c r="AS103" s="264"/>
      <c r="AT103" s="264"/>
      <c r="AU103" s="264"/>
      <c r="AV103" s="264"/>
      <c r="AW103" s="264"/>
      <c r="AX103" s="264"/>
      <c r="AY103" s="263"/>
      <c r="AZ103" s="263"/>
      <c r="BA103" s="263"/>
      <c r="BB103" s="263"/>
    </row>
    <row r="104" spans="1:54" s="7" customFormat="1" x14ac:dyDescent="0.4">
      <c r="A104" s="268" t="s">
        <v>291</v>
      </c>
      <c r="B104" s="268"/>
      <c r="C104" s="268"/>
      <c r="D104" s="263">
        <f>SUM(D8,D18,D26,D51,D96,D72,0)</f>
        <v>5460</v>
      </c>
      <c r="E104" s="263">
        <f t="shared" ref="E104:O104" si="84">SUM(E8,E18,E26,E51,E96,E72,0)</f>
        <v>2694</v>
      </c>
      <c r="F104" s="263">
        <f t="shared" si="84"/>
        <v>725</v>
      </c>
      <c r="G104" s="263">
        <f t="shared" si="84"/>
        <v>1465</v>
      </c>
      <c r="H104" s="263">
        <f t="shared" si="84"/>
        <v>345</v>
      </c>
      <c r="I104" s="263">
        <f t="shared" ref="I104" si="85">SUM(I8,I18,I26,I51,I96,I72,0)</f>
        <v>555</v>
      </c>
      <c r="J104" s="263">
        <f t="shared" si="84"/>
        <v>370</v>
      </c>
      <c r="K104" s="263">
        <f t="shared" ref="K104" si="86">SUM(K8,K18,K26,K51,K96,K72,0)</f>
        <v>195</v>
      </c>
      <c r="L104" s="263">
        <f t="shared" si="84"/>
        <v>0</v>
      </c>
      <c r="M104" s="263">
        <f t="shared" si="84"/>
        <v>0</v>
      </c>
      <c r="N104" s="263">
        <f t="shared" si="84"/>
        <v>504</v>
      </c>
      <c r="O104" s="263">
        <f t="shared" si="84"/>
        <v>2766</v>
      </c>
      <c r="P104" s="103">
        <f t="shared" ref="P104:BB104" si="87">SUM(P8,P18,P26,P51,0,P96,P72)</f>
        <v>120</v>
      </c>
      <c r="Q104" s="103">
        <f t="shared" si="87"/>
        <v>210</v>
      </c>
      <c r="R104" s="103">
        <f t="shared" si="87"/>
        <v>90</v>
      </c>
      <c r="S104" s="103">
        <f t="shared" si="87"/>
        <v>375</v>
      </c>
      <c r="T104" s="103">
        <f t="shared" si="87"/>
        <v>170</v>
      </c>
      <c r="U104" s="103">
        <f t="shared" si="87"/>
        <v>220</v>
      </c>
      <c r="V104" s="103">
        <f t="shared" si="87"/>
        <v>47</v>
      </c>
      <c r="W104" s="103">
        <f t="shared" si="87"/>
        <v>393</v>
      </c>
      <c r="X104" s="103">
        <f t="shared" si="87"/>
        <v>90</v>
      </c>
      <c r="Y104" s="103">
        <f t="shared" si="87"/>
        <v>210</v>
      </c>
      <c r="Z104" s="103">
        <f t="shared" si="87"/>
        <v>70</v>
      </c>
      <c r="AA104" s="103">
        <f t="shared" si="87"/>
        <v>400</v>
      </c>
      <c r="AB104" s="103">
        <f t="shared" si="87"/>
        <v>120</v>
      </c>
      <c r="AC104" s="103">
        <f t="shared" si="87"/>
        <v>225</v>
      </c>
      <c r="AD104" s="103">
        <f t="shared" si="87"/>
        <v>52</v>
      </c>
      <c r="AE104" s="103">
        <f t="shared" si="87"/>
        <v>383</v>
      </c>
      <c r="AF104" s="103">
        <f t="shared" si="87"/>
        <v>120</v>
      </c>
      <c r="AG104" s="103">
        <f t="shared" si="87"/>
        <v>210</v>
      </c>
      <c r="AH104" s="103">
        <f t="shared" si="87"/>
        <v>70</v>
      </c>
      <c r="AI104" s="103">
        <f t="shared" si="87"/>
        <v>370</v>
      </c>
      <c r="AJ104" s="103">
        <f t="shared" si="87"/>
        <v>75</v>
      </c>
      <c r="AK104" s="103">
        <f t="shared" si="87"/>
        <v>240</v>
      </c>
      <c r="AL104" s="103">
        <f t="shared" si="87"/>
        <v>85</v>
      </c>
      <c r="AM104" s="103">
        <f t="shared" si="87"/>
        <v>370</v>
      </c>
      <c r="AN104" s="103">
        <f t="shared" si="87"/>
        <v>30</v>
      </c>
      <c r="AO104" s="103">
        <f t="shared" si="87"/>
        <v>150</v>
      </c>
      <c r="AP104" s="103">
        <f t="shared" si="87"/>
        <v>90</v>
      </c>
      <c r="AQ104" s="103">
        <f t="shared" si="87"/>
        <v>475</v>
      </c>
      <c r="AR104" s="103">
        <f t="shared" si="87"/>
        <v>30</v>
      </c>
      <c r="AS104" s="103">
        <f t="shared" si="87"/>
        <v>30</v>
      </c>
      <c r="AT104" s="103">
        <f t="shared" si="87"/>
        <v>30</v>
      </c>
      <c r="AU104" s="103">
        <f t="shared" si="87"/>
        <v>30</v>
      </c>
      <c r="AV104" s="103">
        <f t="shared" si="87"/>
        <v>30</v>
      </c>
      <c r="AW104" s="103">
        <f t="shared" si="87"/>
        <v>30</v>
      </c>
      <c r="AX104" s="103">
        <f t="shared" si="87"/>
        <v>30</v>
      </c>
      <c r="AY104" s="265">
        <f t="shared" si="87"/>
        <v>107.16</v>
      </c>
      <c r="AZ104" s="263">
        <f t="shared" si="87"/>
        <v>151</v>
      </c>
      <c r="BA104" s="263">
        <f t="shared" si="87"/>
        <v>5</v>
      </c>
      <c r="BB104" s="263">
        <f t="shared" si="87"/>
        <v>71</v>
      </c>
    </row>
    <row r="105" spans="1:54" s="7" customFormat="1" x14ac:dyDescent="0.4">
      <c r="A105" s="268"/>
      <c r="B105" s="268"/>
      <c r="C105" s="268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>
        <f>SUM(P104:S104)</f>
        <v>795</v>
      </c>
      <c r="Q105" s="263"/>
      <c r="R105" s="263"/>
      <c r="S105" s="263"/>
      <c r="T105" s="263">
        <f>SUM(T104:W104)</f>
        <v>830</v>
      </c>
      <c r="U105" s="263"/>
      <c r="V105" s="263"/>
      <c r="W105" s="263"/>
      <c r="X105" s="263">
        <f>SUM(X104:AA104)</f>
        <v>770</v>
      </c>
      <c r="Y105" s="263"/>
      <c r="Z105" s="263"/>
      <c r="AA105" s="263"/>
      <c r="AB105" s="263">
        <f>SUM(AB104:AE104)</f>
        <v>780</v>
      </c>
      <c r="AC105" s="263"/>
      <c r="AD105" s="263"/>
      <c r="AE105" s="263"/>
      <c r="AF105" s="263">
        <f>SUM(AF104:AI104)</f>
        <v>770</v>
      </c>
      <c r="AG105" s="263"/>
      <c r="AH105" s="263"/>
      <c r="AI105" s="263"/>
      <c r="AJ105" s="263">
        <f>SUM(AJ104:AM104)</f>
        <v>770</v>
      </c>
      <c r="AK105" s="263"/>
      <c r="AL105" s="263"/>
      <c r="AM105" s="263"/>
      <c r="AN105" s="263">
        <f>SUM(AN104:AQ104)</f>
        <v>745</v>
      </c>
      <c r="AO105" s="263"/>
      <c r="AP105" s="263"/>
      <c r="AQ105" s="263"/>
      <c r="AR105" s="264">
        <f>SUM(AR104:AX104)</f>
        <v>210</v>
      </c>
      <c r="AS105" s="264"/>
      <c r="AT105" s="264"/>
      <c r="AU105" s="264"/>
      <c r="AV105" s="264"/>
      <c r="AW105" s="264"/>
      <c r="AX105" s="264"/>
      <c r="AY105" s="266"/>
      <c r="AZ105" s="263"/>
      <c r="BA105" s="263"/>
      <c r="BB105" s="263"/>
    </row>
    <row r="106" spans="1:54" s="7" customFormat="1" x14ac:dyDescent="0.4">
      <c r="A106" s="267" t="s">
        <v>244</v>
      </c>
      <c r="B106" s="267"/>
      <c r="C106" s="267"/>
      <c r="D106" s="263">
        <f>SUM(D8,D18,D26,D51,D96,D80,0)</f>
        <v>5465</v>
      </c>
      <c r="E106" s="263">
        <f t="shared" ref="E106:O106" si="88">SUM(E8,E18,E26,E51,E96,E80,0)</f>
        <v>2694</v>
      </c>
      <c r="F106" s="263">
        <f t="shared" si="88"/>
        <v>680</v>
      </c>
      <c r="G106" s="263">
        <f t="shared" si="88"/>
        <v>1510</v>
      </c>
      <c r="H106" s="263">
        <f t="shared" si="88"/>
        <v>405</v>
      </c>
      <c r="I106" s="263">
        <f t="shared" ref="I106" si="89">SUM(I8,I18,I26,I51,I96,I80,0)</f>
        <v>480</v>
      </c>
      <c r="J106" s="263">
        <f t="shared" si="88"/>
        <v>370</v>
      </c>
      <c r="K106" s="263">
        <f t="shared" ref="K106" si="90">SUM(K8,K18,K26,K51,K96,K80,0)</f>
        <v>255</v>
      </c>
      <c r="L106" s="263">
        <f t="shared" si="88"/>
        <v>0</v>
      </c>
      <c r="M106" s="263">
        <f t="shared" si="88"/>
        <v>0</v>
      </c>
      <c r="N106" s="263">
        <f t="shared" si="88"/>
        <v>504</v>
      </c>
      <c r="O106" s="263">
        <f t="shared" si="88"/>
        <v>2771</v>
      </c>
      <c r="P106" s="103">
        <f t="shared" ref="P106:BB106" si="91">SUM(P8,P18,P26,P51,0,P96,P80)</f>
        <v>120</v>
      </c>
      <c r="Q106" s="103">
        <f t="shared" si="91"/>
        <v>210</v>
      </c>
      <c r="R106" s="103">
        <f t="shared" si="91"/>
        <v>90</v>
      </c>
      <c r="S106" s="103">
        <f t="shared" si="91"/>
        <v>375</v>
      </c>
      <c r="T106" s="103">
        <f t="shared" si="91"/>
        <v>170</v>
      </c>
      <c r="U106" s="103">
        <f t="shared" si="91"/>
        <v>220</v>
      </c>
      <c r="V106" s="103">
        <f t="shared" si="91"/>
        <v>47</v>
      </c>
      <c r="W106" s="103">
        <f t="shared" si="91"/>
        <v>393</v>
      </c>
      <c r="X106" s="103">
        <f t="shared" si="91"/>
        <v>90</v>
      </c>
      <c r="Y106" s="103">
        <f t="shared" si="91"/>
        <v>210</v>
      </c>
      <c r="Z106" s="103">
        <f t="shared" si="91"/>
        <v>70</v>
      </c>
      <c r="AA106" s="103">
        <f t="shared" si="91"/>
        <v>400</v>
      </c>
      <c r="AB106" s="103">
        <f t="shared" si="91"/>
        <v>120</v>
      </c>
      <c r="AC106" s="103">
        <f t="shared" si="91"/>
        <v>225</v>
      </c>
      <c r="AD106" s="103">
        <f t="shared" si="91"/>
        <v>52</v>
      </c>
      <c r="AE106" s="103">
        <f t="shared" si="91"/>
        <v>383</v>
      </c>
      <c r="AF106" s="103">
        <f t="shared" si="91"/>
        <v>105</v>
      </c>
      <c r="AG106" s="103">
        <f t="shared" si="91"/>
        <v>210</v>
      </c>
      <c r="AH106" s="103">
        <f t="shared" si="91"/>
        <v>70</v>
      </c>
      <c r="AI106" s="103">
        <f t="shared" si="91"/>
        <v>385</v>
      </c>
      <c r="AJ106" s="103">
        <f t="shared" si="91"/>
        <v>45</v>
      </c>
      <c r="AK106" s="103">
        <f t="shared" si="91"/>
        <v>255</v>
      </c>
      <c r="AL106" s="103">
        <f t="shared" si="91"/>
        <v>75</v>
      </c>
      <c r="AM106" s="103">
        <f t="shared" si="91"/>
        <v>395</v>
      </c>
      <c r="AN106" s="103">
        <f t="shared" si="91"/>
        <v>30</v>
      </c>
      <c r="AO106" s="103">
        <f t="shared" si="91"/>
        <v>180</v>
      </c>
      <c r="AP106" s="103">
        <f t="shared" si="91"/>
        <v>100</v>
      </c>
      <c r="AQ106" s="103">
        <f t="shared" si="91"/>
        <v>440</v>
      </c>
      <c r="AR106" s="103">
        <f t="shared" si="91"/>
        <v>30</v>
      </c>
      <c r="AS106" s="103">
        <f t="shared" si="91"/>
        <v>30</v>
      </c>
      <c r="AT106" s="103">
        <f t="shared" si="91"/>
        <v>30</v>
      </c>
      <c r="AU106" s="103">
        <f t="shared" si="91"/>
        <v>30</v>
      </c>
      <c r="AV106" s="103">
        <f t="shared" si="91"/>
        <v>30</v>
      </c>
      <c r="AW106" s="103">
        <f t="shared" si="91"/>
        <v>30</v>
      </c>
      <c r="AX106" s="103">
        <f t="shared" si="91"/>
        <v>30</v>
      </c>
      <c r="AY106" s="265">
        <f t="shared" si="91"/>
        <v>107.16</v>
      </c>
      <c r="AZ106" s="263">
        <f t="shared" si="91"/>
        <v>151</v>
      </c>
      <c r="BA106" s="263">
        <f t="shared" si="91"/>
        <v>5</v>
      </c>
      <c r="BB106" s="263">
        <f t="shared" si="91"/>
        <v>71</v>
      </c>
    </row>
    <row r="107" spans="1:54" s="7" customFormat="1" x14ac:dyDescent="0.4">
      <c r="A107" s="267"/>
      <c r="B107" s="267"/>
      <c r="C107" s="267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>
        <f>SUM(P106:S106)</f>
        <v>795</v>
      </c>
      <c r="Q107" s="263"/>
      <c r="R107" s="263"/>
      <c r="S107" s="263"/>
      <c r="T107" s="263">
        <f>SUM(T106:W106)</f>
        <v>830</v>
      </c>
      <c r="U107" s="263"/>
      <c r="V107" s="263"/>
      <c r="W107" s="263"/>
      <c r="X107" s="263">
        <f>SUM(X106:AA106)</f>
        <v>770</v>
      </c>
      <c r="Y107" s="263"/>
      <c r="Z107" s="263"/>
      <c r="AA107" s="263"/>
      <c r="AB107" s="263">
        <f>SUM(AB106:AE106)</f>
        <v>780</v>
      </c>
      <c r="AC107" s="263"/>
      <c r="AD107" s="263"/>
      <c r="AE107" s="263"/>
      <c r="AF107" s="263">
        <f>SUM(AF106:AI106)</f>
        <v>770</v>
      </c>
      <c r="AG107" s="263"/>
      <c r="AH107" s="263"/>
      <c r="AI107" s="263"/>
      <c r="AJ107" s="263">
        <f>SUM(AJ106:AM106)</f>
        <v>770</v>
      </c>
      <c r="AK107" s="263"/>
      <c r="AL107" s="263"/>
      <c r="AM107" s="263"/>
      <c r="AN107" s="263">
        <f>SUM(AN106:AQ106)</f>
        <v>750</v>
      </c>
      <c r="AO107" s="263"/>
      <c r="AP107" s="263"/>
      <c r="AQ107" s="263"/>
      <c r="AR107" s="264">
        <f>SUM(AR106:AX106)</f>
        <v>210</v>
      </c>
      <c r="AS107" s="264"/>
      <c r="AT107" s="264"/>
      <c r="AU107" s="264"/>
      <c r="AV107" s="264"/>
      <c r="AW107" s="264"/>
      <c r="AX107" s="264"/>
      <c r="AY107" s="266"/>
      <c r="AZ107" s="263"/>
      <c r="BA107" s="263"/>
      <c r="BB107" s="263"/>
    </row>
    <row r="108" spans="1:54" s="7" customFormat="1" x14ac:dyDescent="0.4">
      <c r="A108" s="262" t="s">
        <v>288</v>
      </c>
      <c r="B108" s="262"/>
      <c r="C108" s="262"/>
      <c r="D108" s="263">
        <f>SUM(D8,D18,D26,D51,D96,D88,0)</f>
        <v>5465</v>
      </c>
      <c r="E108" s="263">
        <f t="shared" ref="E108:O108" si="92">SUM(E8,E18,E26,E51,E96,E88,0)</f>
        <v>2694</v>
      </c>
      <c r="F108" s="263">
        <f t="shared" si="92"/>
        <v>710</v>
      </c>
      <c r="G108" s="263">
        <f t="shared" si="92"/>
        <v>1480</v>
      </c>
      <c r="H108" s="263">
        <f t="shared" si="92"/>
        <v>345</v>
      </c>
      <c r="I108" s="263">
        <f t="shared" ref="I108" si="93">SUM(I8,I18,I26,I51,I96,I88,0)</f>
        <v>445</v>
      </c>
      <c r="J108" s="263">
        <f t="shared" si="92"/>
        <v>400</v>
      </c>
      <c r="K108" s="263">
        <f t="shared" ref="K108" si="94">SUM(K8,K18,K26,K51,K96,K88,0)</f>
        <v>290</v>
      </c>
      <c r="L108" s="263">
        <f t="shared" si="92"/>
        <v>0</v>
      </c>
      <c r="M108" s="263">
        <f t="shared" si="92"/>
        <v>0</v>
      </c>
      <c r="N108" s="263">
        <f t="shared" si="92"/>
        <v>504</v>
      </c>
      <c r="O108" s="263">
        <f t="shared" si="92"/>
        <v>2771</v>
      </c>
      <c r="P108" s="103">
        <f t="shared" ref="P108:BB108" si="95">SUM(P8,P18,P26,P51,0,P96,P88)</f>
        <v>120</v>
      </c>
      <c r="Q108" s="103">
        <f t="shared" si="95"/>
        <v>210</v>
      </c>
      <c r="R108" s="103">
        <f t="shared" si="95"/>
        <v>90</v>
      </c>
      <c r="S108" s="103">
        <f t="shared" si="95"/>
        <v>375</v>
      </c>
      <c r="T108" s="103">
        <f t="shared" si="95"/>
        <v>170</v>
      </c>
      <c r="U108" s="103">
        <f t="shared" si="95"/>
        <v>220</v>
      </c>
      <c r="V108" s="103">
        <f t="shared" si="95"/>
        <v>47</v>
      </c>
      <c r="W108" s="103">
        <f t="shared" si="95"/>
        <v>393</v>
      </c>
      <c r="X108" s="103">
        <f t="shared" si="95"/>
        <v>90</v>
      </c>
      <c r="Y108" s="103">
        <f t="shared" si="95"/>
        <v>210</v>
      </c>
      <c r="Z108" s="103">
        <f t="shared" si="95"/>
        <v>70</v>
      </c>
      <c r="AA108" s="103">
        <f t="shared" si="95"/>
        <v>400</v>
      </c>
      <c r="AB108" s="103">
        <f t="shared" si="95"/>
        <v>120</v>
      </c>
      <c r="AC108" s="103">
        <f t="shared" si="95"/>
        <v>225</v>
      </c>
      <c r="AD108" s="103">
        <f t="shared" si="95"/>
        <v>52</v>
      </c>
      <c r="AE108" s="103">
        <f t="shared" si="95"/>
        <v>383</v>
      </c>
      <c r="AF108" s="103">
        <f t="shared" si="95"/>
        <v>120</v>
      </c>
      <c r="AG108" s="103">
        <f t="shared" si="95"/>
        <v>210</v>
      </c>
      <c r="AH108" s="103">
        <f t="shared" si="95"/>
        <v>70</v>
      </c>
      <c r="AI108" s="103">
        <f t="shared" si="95"/>
        <v>370</v>
      </c>
      <c r="AJ108" s="103">
        <f t="shared" si="95"/>
        <v>60</v>
      </c>
      <c r="AK108" s="103">
        <f t="shared" si="95"/>
        <v>255</v>
      </c>
      <c r="AL108" s="103">
        <f t="shared" si="95"/>
        <v>80</v>
      </c>
      <c r="AM108" s="103">
        <f t="shared" si="95"/>
        <v>375</v>
      </c>
      <c r="AN108" s="103">
        <f t="shared" si="95"/>
        <v>30</v>
      </c>
      <c r="AO108" s="103">
        <f t="shared" si="95"/>
        <v>150</v>
      </c>
      <c r="AP108" s="103">
        <f t="shared" si="95"/>
        <v>95</v>
      </c>
      <c r="AQ108" s="103">
        <f t="shared" si="95"/>
        <v>475</v>
      </c>
      <c r="AR108" s="103">
        <f t="shared" si="95"/>
        <v>30</v>
      </c>
      <c r="AS108" s="103">
        <f t="shared" si="95"/>
        <v>30</v>
      </c>
      <c r="AT108" s="103">
        <f t="shared" si="95"/>
        <v>30</v>
      </c>
      <c r="AU108" s="103">
        <f t="shared" si="95"/>
        <v>30</v>
      </c>
      <c r="AV108" s="103">
        <f t="shared" si="95"/>
        <v>30</v>
      </c>
      <c r="AW108" s="103">
        <f t="shared" si="95"/>
        <v>30</v>
      </c>
      <c r="AX108" s="103">
        <f t="shared" si="95"/>
        <v>30</v>
      </c>
      <c r="AY108" s="265">
        <f t="shared" si="95"/>
        <v>107.16</v>
      </c>
      <c r="AZ108" s="263">
        <f t="shared" si="95"/>
        <v>151</v>
      </c>
      <c r="BA108" s="263">
        <f t="shared" si="95"/>
        <v>5</v>
      </c>
      <c r="BB108" s="263">
        <f t="shared" si="95"/>
        <v>71</v>
      </c>
    </row>
    <row r="109" spans="1:54" s="7" customFormat="1" x14ac:dyDescent="0.4">
      <c r="A109" s="262"/>
      <c r="B109" s="262"/>
      <c r="C109" s="262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>
        <f>SUM(P108:S108)</f>
        <v>795</v>
      </c>
      <c r="Q109" s="263"/>
      <c r="R109" s="263"/>
      <c r="S109" s="263"/>
      <c r="T109" s="263">
        <f>SUM(T108:W108)</f>
        <v>830</v>
      </c>
      <c r="U109" s="263"/>
      <c r="V109" s="263"/>
      <c r="W109" s="263"/>
      <c r="X109" s="263">
        <f>SUM(X108:AA108)</f>
        <v>770</v>
      </c>
      <c r="Y109" s="263"/>
      <c r="Z109" s="263"/>
      <c r="AA109" s="263"/>
      <c r="AB109" s="263">
        <f>SUM(AB108:AE108)</f>
        <v>780</v>
      </c>
      <c r="AC109" s="263"/>
      <c r="AD109" s="263"/>
      <c r="AE109" s="263"/>
      <c r="AF109" s="263">
        <f>SUM(AF108:AI108)</f>
        <v>770</v>
      </c>
      <c r="AG109" s="263"/>
      <c r="AH109" s="263"/>
      <c r="AI109" s="263"/>
      <c r="AJ109" s="263">
        <f>SUM(AJ108:AM108)</f>
        <v>770</v>
      </c>
      <c r="AK109" s="263"/>
      <c r="AL109" s="263"/>
      <c r="AM109" s="263"/>
      <c r="AN109" s="263">
        <f>SUM(AN108:AQ108)</f>
        <v>750</v>
      </c>
      <c r="AO109" s="263"/>
      <c r="AP109" s="263"/>
      <c r="AQ109" s="263"/>
      <c r="AR109" s="264">
        <f>SUM(AR108:AX108)</f>
        <v>210</v>
      </c>
      <c r="AS109" s="264"/>
      <c r="AT109" s="264"/>
      <c r="AU109" s="264"/>
      <c r="AV109" s="264"/>
      <c r="AW109" s="264"/>
      <c r="AX109" s="264"/>
      <c r="AY109" s="266"/>
      <c r="AZ109" s="263"/>
      <c r="BA109" s="263"/>
      <c r="BB109" s="263"/>
    </row>
    <row r="110" spans="1:54" x14ac:dyDescent="1.05">
      <c r="F110" s="23"/>
    </row>
    <row r="111" spans="1:54" ht="44.4" x14ac:dyDescent="1.4">
      <c r="C111" s="172" t="s">
        <v>297</v>
      </c>
      <c r="D111" s="172"/>
      <c r="E111" s="172"/>
      <c r="F111" s="173">
        <f>F102+G102</f>
        <v>2190</v>
      </c>
      <c r="G111" s="16"/>
      <c r="H111" s="23"/>
      <c r="I111" s="23"/>
      <c r="J111" s="23"/>
      <c r="K111" s="23"/>
      <c r="L111" s="23"/>
      <c r="N111" s="67"/>
      <c r="O111" s="22"/>
      <c r="AY111" s="81">
        <v>105</v>
      </c>
      <c r="AZ111" s="81"/>
      <c r="BA111" s="81"/>
      <c r="BB111" s="81">
        <f>210*0.3</f>
        <v>63</v>
      </c>
    </row>
    <row r="112" spans="1:54" x14ac:dyDescent="1.05">
      <c r="C112" s="172" t="s">
        <v>298</v>
      </c>
      <c r="D112" s="172"/>
      <c r="E112" s="172"/>
      <c r="F112" s="173">
        <f>F104+G104</f>
        <v>2190</v>
      </c>
      <c r="G112" s="30"/>
      <c r="H112" s="23"/>
      <c r="I112" s="23"/>
      <c r="J112" s="23"/>
      <c r="K112" s="23"/>
      <c r="AY112" s="81"/>
      <c r="AZ112" s="81"/>
      <c r="BA112" s="81"/>
      <c r="BB112" s="81"/>
    </row>
    <row r="113" spans="3:54" x14ac:dyDescent="1.05">
      <c r="C113" s="172" t="s">
        <v>128</v>
      </c>
      <c r="D113" s="172"/>
      <c r="E113" s="172"/>
      <c r="F113" s="173">
        <f>F106+G106</f>
        <v>2190</v>
      </c>
      <c r="G113" s="30"/>
      <c r="H113" s="23"/>
      <c r="I113" s="23"/>
      <c r="J113" s="23"/>
      <c r="K113" s="23"/>
      <c r="AY113" s="81"/>
      <c r="AZ113" s="81"/>
      <c r="BA113" s="81"/>
      <c r="BB113" s="81"/>
    </row>
    <row r="114" spans="3:54" x14ac:dyDescent="1.05">
      <c r="C114" s="172" t="s">
        <v>289</v>
      </c>
      <c r="D114" s="172"/>
      <c r="E114" s="172"/>
      <c r="F114" s="173">
        <f>F108+G108</f>
        <v>2190</v>
      </c>
      <c r="G114" s="30"/>
      <c r="H114" s="23"/>
      <c r="I114" s="23"/>
      <c r="J114" s="23"/>
      <c r="K114" s="23"/>
      <c r="AY114" s="81"/>
      <c r="AZ114" s="81"/>
      <c r="BA114" s="81"/>
      <c r="BB114" s="81"/>
    </row>
    <row r="115" spans="3:54" x14ac:dyDescent="1.05">
      <c r="F115" s="23"/>
    </row>
    <row r="116" spans="3:54" x14ac:dyDescent="1.05">
      <c r="D116" s="99">
        <f>2200-10%*2200</f>
        <v>1980</v>
      </c>
      <c r="E116" s="99">
        <f>2200+10%*2200</f>
        <v>2420</v>
      </c>
      <c r="F116" s="23"/>
    </row>
    <row r="117" spans="3:54" ht="44.4" x14ac:dyDescent="1.4">
      <c r="D117" s="22"/>
      <c r="F117" s="23"/>
    </row>
    <row r="118" spans="3:54" ht="44.4" x14ac:dyDescent="1.4">
      <c r="D118" s="22"/>
      <c r="F118" s="23"/>
    </row>
    <row r="119" spans="3:54" ht="44.4" x14ac:dyDescent="1.4">
      <c r="D119" s="22"/>
      <c r="F119" s="23"/>
    </row>
  </sheetData>
  <dataConsolidate/>
  <mergeCells count="143">
    <mergeCell ref="AB6:AE6"/>
    <mergeCell ref="J106:J107"/>
    <mergeCell ref="L106:L107"/>
    <mergeCell ref="J108:J109"/>
    <mergeCell ref="L108:L109"/>
    <mergeCell ref="J5:J7"/>
    <mergeCell ref="L5:L7"/>
    <mergeCell ref="J102:J103"/>
    <mergeCell ref="L102:L103"/>
    <mergeCell ref="J104:J105"/>
    <mergeCell ref="L104:L105"/>
    <mergeCell ref="T103:W103"/>
    <mergeCell ref="X103:AA103"/>
    <mergeCell ref="AB103:AE103"/>
    <mergeCell ref="N106:N107"/>
    <mergeCell ref="P105:S105"/>
    <mergeCell ref="T105:W105"/>
    <mergeCell ref="N104:N105"/>
    <mergeCell ref="O104:O105"/>
    <mergeCell ref="P107:S107"/>
    <mergeCell ref="T107:W107"/>
    <mergeCell ref="A1:O1"/>
    <mergeCell ref="A4:A7"/>
    <mergeCell ref="C4:C7"/>
    <mergeCell ref="D4:O4"/>
    <mergeCell ref="B4:B7"/>
    <mergeCell ref="D5:D7"/>
    <mergeCell ref="G5:G7"/>
    <mergeCell ref="E5:E7"/>
    <mergeCell ref="P6:S6"/>
    <mergeCell ref="I5:I7"/>
    <mergeCell ref="AZ6:AZ7"/>
    <mergeCell ref="AW6:AW7"/>
    <mergeCell ref="AV6:AV7"/>
    <mergeCell ref="AY6:AY7"/>
    <mergeCell ref="BA6:BA7"/>
    <mergeCell ref="BB6:BB7"/>
    <mergeCell ref="P4:AQ4"/>
    <mergeCell ref="AN5:AQ5"/>
    <mergeCell ref="P5:W5"/>
    <mergeCell ref="AN6:AQ6"/>
    <mergeCell ref="T6:W6"/>
    <mergeCell ref="X6:AA6"/>
    <mergeCell ref="AF5:AM5"/>
    <mergeCell ref="AR4:BB4"/>
    <mergeCell ref="AR5:AX5"/>
    <mergeCell ref="AY5:BB5"/>
    <mergeCell ref="AR6:AR7"/>
    <mergeCell ref="AS6:AS7"/>
    <mergeCell ref="AX6:AX7"/>
    <mergeCell ref="AU6:AU7"/>
    <mergeCell ref="AT6:AT7"/>
    <mergeCell ref="AJ6:AM6"/>
    <mergeCell ref="X5:AE5"/>
    <mergeCell ref="AF6:AI6"/>
    <mergeCell ref="A102:C103"/>
    <mergeCell ref="D102:D103"/>
    <mergeCell ref="E102:E103"/>
    <mergeCell ref="F102:F103"/>
    <mergeCell ref="G102:G103"/>
    <mergeCell ref="F5:F7"/>
    <mergeCell ref="M102:M103"/>
    <mergeCell ref="N102:N103"/>
    <mergeCell ref="O102:O103"/>
    <mergeCell ref="K102:K103"/>
    <mergeCell ref="H5:H7"/>
    <mergeCell ref="K5:K7"/>
    <mergeCell ref="O5:O7"/>
    <mergeCell ref="M5:M7"/>
    <mergeCell ref="N5:N7"/>
    <mergeCell ref="H102:H103"/>
    <mergeCell ref="I102:I103"/>
    <mergeCell ref="AZ106:AZ107"/>
    <mergeCell ref="O106:O107"/>
    <mergeCell ref="AY106:AY107"/>
    <mergeCell ref="AR105:AX105"/>
    <mergeCell ref="AF103:AI103"/>
    <mergeCell ref="AN107:AQ107"/>
    <mergeCell ref="AR107:AX107"/>
    <mergeCell ref="AJ103:AM103"/>
    <mergeCell ref="X107:AA107"/>
    <mergeCell ref="AB107:AE107"/>
    <mergeCell ref="AN105:AQ105"/>
    <mergeCell ref="X105:AA105"/>
    <mergeCell ref="AB105:AE105"/>
    <mergeCell ref="A106:C107"/>
    <mergeCell ref="D106:D107"/>
    <mergeCell ref="E106:E107"/>
    <mergeCell ref="F106:F107"/>
    <mergeCell ref="H104:H105"/>
    <mergeCell ref="M104:M105"/>
    <mergeCell ref="A104:C105"/>
    <mergeCell ref="D104:D105"/>
    <mergeCell ref="E104:E105"/>
    <mergeCell ref="F104:F105"/>
    <mergeCell ref="K106:K107"/>
    <mergeCell ref="M106:M107"/>
    <mergeCell ref="G106:G107"/>
    <mergeCell ref="H106:H107"/>
    <mergeCell ref="G104:G105"/>
    <mergeCell ref="K104:K105"/>
    <mergeCell ref="I104:I105"/>
    <mergeCell ref="I106:I107"/>
    <mergeCell ref="BA106:BA107"/>
    <mergeCell ref="BB106:BB107"/>
    <mergeCell ref="BB104:BB105"/>
    <mergeCell ref="AF107:AI107"/>
    <mergeCell ref="AJ107:AM107"/>
    <mergeCell ref="AZ102:AZ103"/>
    <mergeCell ref="AY102:AY103"/>
    <mergeCell ref="P103:S103"/>
    <mergeCell ref="X109:AA109"/>
    <mergeCell ref="AB109:AE109"/>
    <mergeCell ref="BA108:BA109"/>
    <mergeCell ref="BB108:BB109"/>
    <mergeCell ref="AN109:AQ109"/>
    <mergeCell ref="AF109:AI109"/>
    <mergeCell ref="AJ109:AM109"/>
    <mergeCell ref="BA102:BA103"/>
    <mergeCell ref="BB102:BB103"/>
    <mergeCell ref="AF105:AI105"/>
    <mergeCell ref="AJ105:AM105"/>
    <mergeCell ref="AN103:AQ103"/>
    <mergeCell ref="AR103:AX103"/>
    <mergeCell ref="BA104:BA105"/>
    <mergeCell ref="AY104:AY105"/>
    <mergeCell ref="AZ104:AZ105"/>
    <mergeCell ref="A108:C109"/>
    <mergeCell ref="D108:D109"/>
    <mergeCell ref="E108:E109"/>
    <mergeCell ref="F108:F109"/>
    <mergeCell ref="G108:G109"/>
    <mergeCell ref="H108:H109"/>
    <mergeCell ref="AR109:AX109"/>
    <mergeCell ref="AZ108:AZ109"/>
    <mergeCell ref="K108:K109"/>
    <mergeCell ref="M108:M109"/>
    <mergeCell ref="N108:N109"/>
    <mergeCell ref="O108:O109"/>
    <mergeCell ref="AY108:AY109"/>
    <mergeCell ref="P109:S109"/>
    <mergeCell ref="T109:W109"/>
    <mergeCell ref="I108:I109"/>
  </mergeCells>
  <phoneticPr fontId="0" type="noConversion"/>
  <printOptions horizontalCentered="1" verticalCentered="1"/>
  <pageMargins left="0.19685039370078741" right="0.19685039370078741" top="0" bottom="3.937007874015748E-2" header="0" footer="0"/>
  <pageSetup paperSize="9" scale="19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114"/>
  <sheetViews>
    <sheetView zoomScale="20" zoomScaleNormal="20" zoomScaleSheetLayoutView="25" workbookViewId="0">
      <pane ySplit="6" topLeftCell="A39" activePane="bottomLeft" state="frozen"/>
      <selection pane="bottomLeft" activeCell="B8" sqref="B8:BG99"/>
    </sheetView>
  </sheetViews>
  <sheetFormatPr defaultColWidth="9.1640625" defaultRowHeight="34.200000000000003" x14ac:dyDescent="1.05"/>
  <cols>
    <col min="1" max="1" width="10.44140625" style="10" customWidth="1"/>
    <col min="2" max="2" width="113" style="2" customWidth="1"/>
    <col min="3" max="3" width="23.5546875" style="16" customWidth="1"/>
    <col min="4" max="4" width="15.44140625" style="2" customWidth="1"/>
    <col min="5" max="6" width="16.44140625" style="2" customWidth="1"/>
    <col min="7" max="7" width="17.44140625" style="2" customWidth="1"/>
    <col min="8" max="9" width="13.44140625" style="2" customWidth="1"/>
    <col min="10" max="10" width="13.44140625" style="97" customWidth="1"/>
    <col min="11" max="12" width="11.5546875" style="94" customWidth="1"/>
    <col min="13" max="13" width="12.5546875" style="2" customWidth="1"/>
    <col min="14" max="14" width="14.44140625" style="2" customWidth="1"/>
    <col min="15" max="15" width="22" style="2" customWidth="1"/>
    <col min="16" max="46" width="11.5546875" style="24" customWidth="1"/>
    <col min="47" max="47" width="14.1640625" style="24" customWidth="1"/>
    <col min="48" max="55" width="9.5546875" style="10" customWidth="1"/>
    <col min="56" max="56" width="11.44140625" style="12" customWidth="1"/>
    <col min="57" max="57" width="11.5546875" style="12" customWidth="1"/>
    <col min="58" max="58" width="9.5546875" style="12" customWidth="1"/>
    <col min="59" max="59" width="11.44140625" style="11" customWidth="1"/>
    <col min="60" max="16384" width="9.1640625" style="11"/>
  </cols>
  <sheetData>
    <row r="1" spans="1:59" s="6" customFormat="1" ht="78" customHeight="1" x14ac:dyDescent="0.4">
      <c r="A1" s="293" t="s">
        <v>328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1"/>
      <c r="AW1" s="1"/>
      <c r="AX1" s="1"/>
      <c r="AY1" s="3"/>
      <c r="AZ1" s="3"/>
      <c r="BA1" s="3"/>
      <c r="BB1" s="3"/>
      <c r="BC1" s="3"/>
      <c r="BD1" s="5"/>
      <c r="BE1" s="5"/>
      <c r="BF1" s="5"/>
    </row>
    <row r="2" spans="1:59" s="6" customFormat="1" ht="37.5" customHeight="1" x14ac:dyDescent="0.4">
      <c r="A2" s="18" t="s">
        <v>46</v>
      </c>
      <c r="B2" s="17"/>
      <c r="C2" s="17"/>
      <c r="D2" s="17"/>
      <c r="F2" s="17"/>
      <c r="G2" s="17"/>
      <c r="H2" s="17"/>
      <c r="I2" s="17"/>
      <c r="J2" s="96"/>
      <c r="K2" s="93"/>
      <c r="L2" s="93"/>
      <c r="M2" s="17"/>
      <c r="N2" s="17"/>
      <c r="O2" s="17"/>
      <c r="P2" s="17"/>
      <c r="Q2" s="17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1"/>
      <c r="AU2" s="1"/>
      <c r="AV2" s="1"/>
      <c r="AW2" s="3"/>
      <c r="AX2" s="3"/>
      <c r="AY2" s="3"/>
      <c r="AZ2" s="3"/>
      <c r="BA2" s="5"/>
      <c r="BB2" s="5"/>
      <c r="BC2" s="5"/>
      <c r="BG2" s="6" t="s">
        <v>313</v>
      </c>
    </row>
    <row r="3" spans="1:59" s="7" customFormat="1" ht="53.25" customHeight="1" x14ac:dyDescent="0.4">
      <c r="A3" s="278" t="s">
        <v>11</v>
      </c>
      <c r="B3" s="278" t="s">
        <v>12</v>
      </c>
      <c r="C3" s="275" t="s">
        <v>43</v>
      </c>
      <c r="D3" s="278" t="s">
        <v>48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 t="s">
        <v>49</v>
      </c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90"/>
      <c r="AO3" s="290"/>
      <c r="AP3" s="290"/>
      <c r="AQ3" s="290"/>
      <c r="AR3" s="290"/>
      <c r="AS3" s="290"/>
      <c r="AT3" s="290"/>
      <c r="AU3" s="290"/>
      <c r="AV3" s="278" t="s">
        <v>54</v>
      </c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</row>
    <row r="4" spans="1:59" s="7" customFormat="1" ht="53.25" customHeight="1" x14ac:dyDescent="0.4">
      <c r="A4" s="278"/>
      <c r="B4" s="278"/>
      <c r="C4" s="275"/>
      <c r="D4" s="275" t="s">
        <v>57</v>
      </c>
      <c r="E4" s="275" t="s">
        <v>58</v>
      </c>
      <c r="F4" s="270" t="s">
        <v>52</v>
      </c>
      <c r="G4" s="275" t="s">
        <v>60</v>
      </c>
      <c r="H4" s="271" t="s">
        <v>44</v>
      </c>
      <c r="I4" s="272" t="s">
        <v>300</v>
      </c>
      <c r="J4" s="294" t="s">
        <v>299</v>
      </c>
      <c r="K4" s="294" t="s">
        <v>301</v>
      </c>
      <c r="L4" s="294" t="s">
        <v>302</v>
      </c>
      <c r="M4" s="271" t="s">
        <v>45</v>
      </c>
      <c r="N4" s="275" t="s">
        <v>61</v>
      </c>
      <c r="O4" s="275" t="s">
        <v>59</v>
      </c>
      <c r="P4" s="278" t="s">
        <v>3</v>
      </c>
      <c r="Q4" s="278"/>
      <c r="R4" s="278"/>
      <c r="S4" s="278"/>
      <c r="T4" s="278"/>
      <c r="U4" s="278"/>
      <c r="V4" s="278"/>
      <c r="W4" s="278"/>
      <c r="X4" s="278" t="s">
        <v>47</v>
      </c>
      <c r="Y4" s="278"/>
      <c r="Z4" s="278"/>
      <c r="AA4" s="278"/>
      <c r="AB4" s="278"/>
      <c r="AC4" s="278"/>
      <c r="AD4" s="278"/>
      <c r="AE4" s="278"/>
      <c r="AF4" s="278" t="s">
        <v>4</v>
      </c>
      <c r="AG4" s="278"/>
      <c r="AH4" s="278"/>
      <c r="AI4" s="278"/>
      <c r="AJ4" s="278"/>
      <c r="AK4" s="278"/>
      <c r="AL4" s="278"/>
      <c r="AM4" s="292"/>
      <c r="AN4" s="278" t="s">
        <v>34</v>
      </c>
      <c r="AO4" s="278"/>
      <c r="AP4" s="278"/>
      <c r="AQ4" s="278"/>
      <c r="AR4" s="278"/>
      <c r="AS4" s="278"/>
      <c r="AT4" s="278"/>
      <c r="AU4" s="278"/>
      <c r="AV4" s="289" t="s">
        <v>55</v>
      </c>
      <c r="AW4" s="278"/>
      <c r="AX4" s="278"/>
      <c r="AY4" s="278"/>
      <c r="AZ4" s="278"/>
      <c r="BA4" s="290"/>
      <c r="BB4" s="278"/>
      <c r="BC4" s="278"/>
      <c r="BD4" s="278" t="s">
        <v>56</v>
      </c>
      <c r="BE4" s="278"/>
      <c r="BF4" s="278"/>
      <c r="BG4" s="278"/>
    </row>
    <row r="5" spans="1:59" s="7" customFormat="1" ht="52.5" customHeight="1" x14ac:dyDescent="0.4">
      <c r="A5" s="278"/>
      <c r="B5" s="285"/>
      <c r="C5" s="275"/>
      <c r="D5" s="275"/>
      <c r="E5" s="275"/>
      <c r="F5" s="270"/>
      <c r="G5" s="275"/>
      <c r="H5" s="271"/>
      <c r="I5" s="273"/>
      <c r="J5" s="295"/>
      <c r="K5" s="295"/>
      <c r="L5" s="295"/>
      <c r="M5" s="271"/>
      <c r="N5" s="275"/>
      <c r="O5" s="275"/>
      <c r="P5" s="278" t="s">
        <v>14</v>
      </c>
      <c r="Q5" s="278"/>
      <c r="R5" s="278"/>
      <c r="S5" s="278"/>
      <c r="T5" s="278" t="s">
        <v>15</v>
      </c>
      <c r="U5" s="278"/>
      <c r="V5" s="278"/>
      <c r="W5" s="278"/>
      <c r="X5" s="278" t="s">
        <v>16</v>
      </c>
      <c r="Y5" s="278"/>
      <c r="Z5" s="278"/>
      <c r="AA5" s="278"/>
      <c r="AB5" s="278" t="s">
        <v>17</v>
      </c>
      <c r="AC5" s="278"/>
      <c r="AD5" s="278"/>
      <c r="AE5" s="278"/>
      <c r="AF5" s="278" t="s">
        <v>32</v>
      </c>
      <c r="AG5" s="278"/>
      <c r="AH5" s="278"/>
      <c r="AI5" s="278"/>
      <c r="AJ5" s="278" t="s">
        <v>33</v>
      </c>
      <c r="AK5" s="278"/>
      <c r="AL5" s="278"/>
      <c r="AM5" s="292"/>
      <c r="AN5" s="278" t="s">
        <v>35</v>
      </c>
      <c r="AO5" s="278"/>
      <c r="AP5" s="278"/>
      <c r="AQ5" s="278"/>
      <c r="AR5" s="299" t="s">
        <v>103</v>
      </c>
      <c r="AS5" s="291"/>
      <c r="AT5" s="291"/>
      <c r="AU5" s="291"/>
      <c r="AV5" s="278" t="s">
        <v>0</v>
      </c>
      <c r="AW5" s="278" t="s">
        <v>1</v>
      </c>
      <c r="AX5" s="278" t="s">
        <v>2</v>
      </c>
      <c r="AY5" s="278" t="s">
        <v>36</v>
      </c>
      <c r="AZ5" s="292" t="s">
        <v>37</v>
      </c>
      <c r="BA5" s="290" t="s">
        <v>38</v>
      </c>
      <c r="BB5" s="289" t="s">
        <v>39</v>
      </c>
      <c r="BC5" s="278" t="s">
        <v>104</v>
      </c>
      <c r="BD5" s="279" t="s">
        <v>144</v>
      </c>
      <c r="BE5" s="276" t="s">
        <v>145</v>
      </c>
      <c r="BF5" s="279" t="s">
        <v>146</v>
      </c>
      <c r="BG5" s="282" t="s">
        <v>51</v>
      </c>
    </row>
    <row r="6" spans="1:59" s="7" customFormat="1" ht="289.5" customHeight="1" x14ac:dyDescent="0.4">
      <c r="A6" s="278"/>
      <c r="B6" s="285"/>
      <c r="C6" s="275"/>
      <c r="D6" s="275"/>
      <c r="E6" s="275"/>
      <c r="F6" s="270"/>
      <c r="G6" s="275"/>
      <c r="H6" s="271"/>
      <c r="I6" s="274"/>
      <c r="J6" s="296"/>
      <c r="K6" s="296"/>
      <c r="L6" s="296"/>
      <c r="M6" s="271"/>
      <c r="N6" s="275"/>
      <c r="O6" s="275"/>
      <c r="P6" s="13" t="s">
        <v>30</v>
      </c>
      <c r="Q6" s="20" t="s">
        <v>31</v>
      </c>
      <c r="R6" s="20" t="s">
        <v>53</v>
      </c>
      <c r="S6" s="20" t="s">
        <v>50</v>
      </c>
      <c r="T6" s="13" t="s">
        <v>30</v>
      </c>
      <c r="U6" s="20" t="s">
        <v>31</v>
      </c>
      <c r="V6" s="20" t="s">
        <v>53</v>
      </c>
      <c r="W6" s="20" t="s">
        <v>50</v>
      </c>
      <c r="X6" s="13" t="s">
        <v>30</v>
      </c>
      <c r="Y6" s="20" t="s">
        <v>31</v>
      </c>
      <c r="Z6" s="20" t="s">
        <v>53</v>
      </c>
      <c r="AA6" s="20" t="s">
        <v>50</v>
      </c>
      <c r="AB6" s="13" t="s">
        <v>30</v>
      </c>
      <c r="AC6" s="20" t="s">
        <v>31</v>
      </c>
      <c r="AD6" s="20" t="s">
        <v>53</v>
      </c>
      <c r="AE6" s="20" t="s">
        <v>50</v>
      </c>
      <c r="AF6" s="13" t="s">
        <v>30</v>
      </c>
      <c r="AG6" s="20" t="s">
        <v>31</v>
      </c>
      <c r="AH6" s="20" t="s">
        <v>53</v>
      </c>
      <c r="AI6" s="20" t="s">
        <v>50</v>
      </c>
      <c r="AJ6" s="13" t="s">
        <v>30</v>
      </c>
      <c r="AK6" s="20" t="s">
        <v>31</v>
      </c>
      <c r="AL6" s="20" t="s">
        <v>53</v>
      </c>
      <c r="AM6" s="20" t="s">
        <v>50</v>
      </c>
      <c r="AN6" s="13" t="s">
        <v>30</v>
      </c>
      <c r="AO6" s="20" t="s">
        <v>31</v>
      </c>
      <c r="AP6" s="20" t="s">
        <v>53</v>
      </c>
      <c r="AQ6" s="20" t="s">
        <v>50</v>
      </c>
      <c r="AR6" s="13" t="s">
        <v>30</v>
      </c>
      <c r="AS6" s="20" t="s">
        <v>31</v>
      </c>
      <c r="AT6" s="20" t="s">
        <v>53</v>
      </c>
      <c r="AU6" s="20" t="s">
        <v>50</v>
      </c>
      <c r="AV6" s="278"/>
      <c r="AW6" s="278"/>
      <c r="AX6" s="278"/>
      <c r="AY6" s="278"/>
      <c r="AZ6" s="292"/>
      <c r="BA6" s="291"/>
      <c r="BB6" s="289"/>
      <c r="BC6" s="278"/>
      <c r="BD6" s="280"/>
      <c r="BE6" s="277"/>
      <c r="BF6" s="281"/>
      <c r="BG6" s="283"/>
    </row>
    <row r="7" spans="1:59" s="8" customFormat="1" ht="44.4" x14ac:dyDescent="0.4">
      <c r="A7" s="13" t="s">
        <v>13</v>
      </c>
      <c r="B7" s="14" t="s">
        <v>40</v>
      </c>
      <c r="C7" s="13"/>
      <c r="D7" s="19">
        <f>SUM(D8:D15)</f>
        <v>790</v>
      </c>
      <c r="E7" s="19">
        <f t="shared" ref="E7:BG7" si="0">SUM(E8:E15)</f>
        <v>321</v>
      </c>
      <c r="F7" s="19">
        <f t="shared" si="0"/>
        <v>31</v>
      </c>
      <c r="G7" s="19">
        <f t="shared" si="0"/>
        <v>215</v>
      </c>
      <c r="H7" s="19">
        <f t="shared" si="0"/>
        <v>56</v>
      </c>
      <c r="I7" s="21">
        <f t="shared" ref="I7" si="1">SUM(I8:I15)</f>
        <v>12</v>
      </c>
      <c r="J7" s="21">
        <f t="shared" si="0"/>
        <v>147</v>
      </c>
      <c r="K7" s="19">
        <f t="shared" ref="K7" si="2">SUM(K8:K15)</f>
        <v>0</v>
      </c>
      <c r="L7" s="21">
        <f t="shared" si="0"/>
        <v>0</v>
      </c>
      <c r="M7" s="19">
        <f t="shared" si="0"/>
        <v>0</v>
      </c>
      <c r="N7" s="19">
        <f t="shared" si="0"/>
        <v>75</v>
      </c>
      <c r="O7" s="19">
        <f t="shared" si="0"/>
        <v>469</v>
      </c>
      <c r="P7" s="19">
        <f t="shared" si="0"/>
        <v>10</v>
      </c>
      <c r="Q7" s="19">
        <f t="shared" si="0"/>
        <v>54</v>
      </c>
      <c r="R7" s="19">
        <f t="shared" si="0"/>
        <v>20</v>
      </c>
      <c r="S7" s="19">
        <f t="shared" si="0"/>
        <v>63</v>
      </c>
      <c r="T7" s="19">
        <f t="shared" si="0"/>
        <v>13</v>
      </c>
      <c r="U7" s="19">
        <f t="shared" si="0"/>
        <v>59</v>
      </c>
      <c r="V7" s="19">
        <f t="shared" si="0"/>
        <v>15</v>
      </c>
      <c r="W7" s="19">
        <f t="shared" si="0"/>
        <v>110</v>
      </c>
      <c r="X7" s="19">
        <f t="shared" si="0"/>
        <v>0</v>
      </c>
      <c r="Y7" s="19">
        <f t="shared" si="0"/>
        <v>42</v>
      </c>
      <c r="Z7" s="19">
        <f t="shared" si="0"/>
        <v>15</v>
      </c>
      <c r="AA7" s="19">
        <f t="shared" si="0"/>
        <v>115</v>
      </c>
      <c r="AB7" s="19">
        <f t="shared" si="0"/>
        <v>0</v>
      </c>
      <c r="AC7" s="19">
        <f t="shared" si="0"/>
        <v>42</v>
      </c>
      <c r="AD7" s="19">
        <f t="shared" si="0"/>
        <v>15</v>
      </c>
      <c r="AE7" s="19">
        <f t="shared" si="0"/>
        <v>117</v>
      </c>
      <c r="AF7" s="19">
        <f t="shared" si="0"/>
        <v>8</v>
      </c>
      <c r="AG7" s="19">
        <f t="shared" si="0"/>
        <v>18</v>
      </c>
      <c r="AH7" s="19">
        <f t="shared" si="0"/>
        <v>10</v>
      </c>
      <c r="AI7" s="19">
        <f t="shared" si="0"/>
        <v>64</v>
      </c>
      <c r="AJ7" s="19">
        <f t="shared" si="0"/>
        <v>0</v>
      </c>
      <c r="AK7" s="19">
        <f t="shared" si="0"/>
        <v>0</v>
      </c>
      <c r="AL7" s="19">
        <f t="shared" si="0"/>
        <v>0</v>
      </c>
      <c r="AM7" s="19">
        <f t="shared" si="0"/>
        <v>0</v>
      </c>
      <c r="AN7" s="19">
        <f t="shared" si="0"/>
        <v>0</v>
      </c>
      <c r="AO7" s="19">
        <f t="shared" si="0"/>
        <v>0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5</v>
      </c>
      <c r="AW7" s="19">
        <f t="shared" si="0"/>
        <v>7</v>
      </c>
      <c r="AX7" s="19">
        <f t="shared" si="0"/>
        <v>6</v>
      </c>
      <c r="AY7" s="19">
        <f t="shared" si="0"/>
        <v>6</v>
      </c>
      <c r="AZ7" s="19">
        <f t="shared" si="0"/>
        <v>4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15.319999999999999</v>
      </c>
      <c r="BE7" s="19">
        <f t="shared" si="0"/>
        <v>0</v>
      </c>
      <c r="BF7" s="19">
        <f t="shared" si="0"/>
        <v>5</v>
      </c>
      <c r="BG7" s="19">
        <f t="shared" si="0"/>
        <v>15</v>
      </c>
    </row>
    <row r="8" spans="1:59" s="116" customFormat="1" ht="52.5" customHeight="1" x14ac:dyDescent="0.4">
      <c r="A8" s="100" t="s">
        <v>10</v>
      </c>
      <c r="B8" s="203" t="s">
        <v>135</v>
      </c>
      <c r="C8" s="102" t="s">
        <v>309</v>
      </c>
      <c r="D8" s="204">
        <f t="shared" ref="D8:D15" si="3">SUM(E8,O8)</f>
        <v>360</v>
      </c>
      <c r="E8" s="204">
        <f t="shared" ref="E8:E15" si="4">SUM(F8:G8,N8)</f>
        <v>150</v>
      </c>
      <c r="F8" s="205">
        <f>SUM(P8,T8,X8,AB8,AF8,AJ8,AN8,AR8)</f>
        <v>0</v>
      </c>
      <c r="G8" s="205">
        <f>SUM(Q8,U8,Y8,AC8,AG8,AK8,AO8,AS8)</f>
        <v>120</v>
      </c>
      <c r="H8" s="105"/>
      <c r="I8" s="107"/>
      <c r="J8" s="106">
        <v>120</v>
      </c>
      <c r="K8" s="107"/>
      <c r="L8" s="107"/>
      <c r="M8" s="107"/>
      <c r="N8" s="205">
        <f>SUM(R8,V8,Z8,AD8,AH8,AL8,AP8,AT8)</f>
        <v>30</v>
      </c>
      <c r="O8" s="206">
        <f>SUM(S8,W8,AA8,AE8,AI8,AM8,AQ8,AU8)</f>
        <v>210</v>
      </c>
      <c r="P8" s="111"/>
      <c r="Q8" s="111">
        <v>30</v>
      </c>
      <c r="R8" s="132">
        <v>5</v>
      </c>
      <c r="S8" s="132">
        <v>25</v>
      </c>
      <c r="T8" s="111"/>
      <c r="U8" s="111">
        <v>30</v>
      </c>
      <c r="V8" s="132">
        <v>5</v>
      </c>
      <c r="W8" s="132">
        <v>25</v>
      </c>
      <c r="X8" s="132"/>
      <c r="Y8" s="111">
        <v>30</v>
      </c>
      <c r="Z8" s="132">
        <v>10</v>
      </c>
      <c r="AA8" s="132">
        <v>80</v>
      </c>
      <c r="AB8" s="111"/>
      <c r="AC8" s="111">
        <v>30</v>
      </c>
      <c r="AD8" s="132">
        <v>10</v>
      </c>
      <c r="AE8" s="132">
        <v>80</v>
      </c>
      <c r="AF8" s="132"/>
      <c r="AG8" s="111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207"/>
      <c r="AV8" s="113">
        <v>2</v>
      </c>
      <c r="AW8" s="111">
        <v>2</v>
      </c>
      <c r="AX8" s="111">
        <v>4</v>
      </c>
      <c r="AY8" s="111">
        <v>4</v>
      </c>
      <c r="AZ8" s="111"/>
      <c r="BA8" s="111"/>
      <c r="BB8" s="132"/>
      <c r="BC8" s="142"/>
      <c r="BD8" s="143">
        <v>6</v>
      </c>
      <c r="BE8" s="132"/>
      <c r="BF8" s="132"/>
      <c r="BG8" s="132"/>
    </row>
    <row r="9" spans="1:59" s="116" customFormat="1" x14ac:dyDescent="0.4">
      <c r="A9" s="100" t="s">
        <v>9</v>
      </c>
      <c r="B9" s="203" t="s">
        <v>67</v>
      </c>
      <c r="C9" s="102" t="s">
        <v>317</v>
      </c>
      <c r="D9" s="204">
        <f t="shared" si="3"/>
        <v>25</v>
      </c>
      <c r="E9" s="204">
        <f t="shared" si="4"/>
        <v>22</v>
      </c>
      <c r="F9" s="205">
        <f t="shared" ref="F9:F15" si="5">SUM(P9,T9,X9,AB9,AF9,AJ9,AN9,AR9)</f>
        <v>0</v>
      </c>
      <c r="G9" s="205">
        <f t="shared" ref="G9:G15" si="6">SUM(Q9,U9,Y9,AC9,AG9,AK9,AO9,AS9)</f>
        <v>12</v>
      </c>
      <c r="H9" s="107"/>
      <c r="I9" s="107">
        <v>12</v>
      </c>
      <c r="J9" s="107"/>
      <c r="K9" s="107"/>
      <c r="L9" s="107"/>
      <c r="M9" s="107"/>
      <c r="N9" s="205">
        <f t="shared" ref="N9:N15" si="7">SUM(R9,V9,Z9,AD9,AH9,AL9,AP9,AT9)</f>
        <v>10</v>
      </c>
      <c r="O9" s="206">
        <f t="shared" ref="O9:O15" si="8">SUM(S9,W9,AA9,AE9,AI9,AM9,AQ9,AU9)</f>
        <v>3</v>
      </c>
      <c r="P9" s="132"/>
      <c r="Q9" s="111">
        <v>12</v>
      </c>
      <c r="R9" s="132">
        <v>10</v>
      </c>
      <c r="S9" s="132">
        <v>3</v>
      </c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207"/>
      <c r="AV9" s="113">
        <v>1</v>
      </c>
      <c r="AW9" s="132"/>
      <c r="AX9" s="132"/>
      <c r="AY9" s="132"/>
      <c r="AZ9" s="132"/>
      <c r="BA9" s="132"/>
      <c r="BB9" s="132"/>
      <c r="BC9" s="142"/>
      <c r="BD9" s="143">
        <f>SUM(E9)/25</f>
        <v>0.88</v>
      </c>
      <c r="BE9" s="132"/>
      <c r="BF9" s="132"/>
      <c r="BG9" s="132"/>
    </row>
    <row r="10" spans="1:59" s="116" customFormat="1" x14ac:dyDescent="0.4">
      <c r="A10" s="100" t="s">
        <v>8</v>
      </c>
      <c r="B10" s="203" t="s">
        <v>336</v>
      </c>
      <c r="C10" s="208" t="s">
        <v>318</v>
      </c>
      <c r="D10" s="204">
        <f t="shared" si="3"/>
        <v>210</v>
      </c>
      <c r="E10" s="204">
        <f t="shared" si="4"/>
        <v>68</v>
      </c>
      <c r="F10" s="205">
        <f t="shared" si="5"/>
        <v>0</v>
      </c>
      <c r="G10" s="205">
        <f t="shared" si="6"/>
        <v>48</v>
      </c>
      <c r="H10" s="107">
        <v>48</v>
      </c>
      <c r="I10" s="107"/>
      <c r="J10" s="107"/>
      <c r="K10" s="107"/>
      <c r="L10" s="107"/>
      <c r="M10" s="107"/>
      <c r="N10" s="205">
        <f t="shared" si="7"/>
        <v>20</v>
      </c>
      <c r="O10" s="206">
        <f t="shared" si="8"/>
        <v>142</v>
      </c>
      <c r="P10" s="132"/>
      <c r="Q10" s="111">
        <v>12</v>
      </c>
      <c r="R10" s="132">
        <v>5</v>
      </c>
      <c r="S10" s="132">
        <v>35</v>
      </c>
      <c r="T10" s="132"/>
      <c r="U10" s="111">
        <v>12</v>
      </c>
      <c r="V10" s="132">
        <v>5</v>
      </c>
      <c r="W10" s="132">
        <v>35</v>
      </c>
      <c r="X10" s="111"/>
      <c r="Y10" s="111">
        <v>12</v>
      </c>
      <c r="Z10" s="111">
        <v>5</v>
      </c>
      <c r="AA10" s="121">
        <v>35</v>
      </c>
      <c r="AB10" s="132"/>
      <c r="AC10" s="111">
        <v>12</v>
      </c>
      <c r="AD10" s="132">
        <v>5</v>
      </c>
      <c r="AE10" s="132">
        <v>37</v>
      </c>
      <c r="AF10" s="132"/>
      <c r="AG10" s="132"/>
      <c r="AH10" s="132"/>
      <c r="AI10" s="132"/>
      <c r="AJ10" s="132"/>
      <c r="AK10" s="132"/>
      <c r="AL10" s="132"/>
      <c r="AM10" s="132"/>
      <c r="AN10" s="111"/>
      <c r="AO10" s="132"/>
      <c r="AP10" s="132"/>
      <c r="AQ10" s="132"/>
      <c r="AR10" s="111"/>
      <c r="AS10" s="111"/>
      <c r="AT10" s="111"/>
      <c r="AU10" s="121"/>
      <c r="AV10" s="113">
        <v>2</v>
      </c>
      <c r="AW10" s="132">
        <v>2</v>
      </c>
      <c r="AX10" s="111">
        <v>2</v>
      </c>
      <c r="AY10" s="132">
        <v>2</v>
      </c>
      <c r="AZ10" s="132"/>
      <c r="BA10" s="132"/>
      <c r="BB10" s="132"/>
      <c r="BC10" s="122"/>
      <c r="BD10" s="143">
        <v>6</v>
      </c>
      <c r="BE10" s="132"/>
      <c r="BF10" s="132"/>
      <c r="BG10" s="132">
        <v>8</v>
      </c>
    </row>
    <row r="11" spans="1:59" s="116" customFormat="1" x14ac:dyDescent="0.4">
      <c r="A11" s="100" t="s">
        <v>7</v>
      </c>
      <c r="B11" s="203" t="s">
        <v>259</v>
      </c>
      <c r="C11" s="102" t="s">
        <v>323</v>
      </c>
      <c r="D11" s="204">
        <f t="shared" si="3"/>
        <v>50</v>
      </c>
      <c r="E11" s="204">
        <f t="shared" si="4"/>
        <v>21</v>
      </c>
      <c r="F11" s="205">
        <f t="shared" si="5"/>
        <v>8</v>
      </c>
      <c r="G11" s="205">
        <f t="shared" si="6"/>
        <v>8</v>
      </c>
      <c r="H11" s="107">
        <v>8</v>
      </c>
      <c r="I11" s="107"/>
      <c r="J11" s="107"/>
      <c r="K11" s="107"/>
      <c r="L11" s="107"/>
      <c r="M11" s="107"/>
      <c r="N11" s="205">
        <f t="shared" si="7"/>
        <v>5</v>
      </c>
      <c r="O11" s="206">
        <f t="shared" si="8"/>
        <v>29</v>
      </c>
      <c r="P11" s="111"/>
      <c r="Q11" s="111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1">
        <v>8</v>
      </c>
      <c r="AG11" s="111">
        <v>8</v>
      </c>
      <c r="AH11" s="132">
        <v>5</v>
      </c>
      <c r="AI11" s="132">
        <v>29</v>
      </c>
      <c r="AJ11" s="132"/>
      <c r="AK11" s="132"/>
      <c r="AL11" s="132"/>
      <c r="AM11" s="132"/>
      <c r="AN11" s="111"/>
      <c r="AO11" s="111"/>
      <c r="AP11" s="132"/>
      <c r="AQ11" s="132"/>
      <c r="AR11" s="111"/>
      <c r="AS11" s="111"/>
      <c r="AT11" s="111"/>
      <c r="AU11" s="121"/>
      <c r="AV11" s="113"/>
      <c r="AW11" s="132"/>
      <c r="AX11" s="132"/>
      <c r="AY11" s="132"/>
      <c r="AZ11" s="111">
        <v>2</v>
      </c>
      <c r="BA11" s="132"/>
      <c r="BB11" s="111"/>
      <c r="BC11" s="122"/>
      <c r="BD11" s="143">
        <f>SUM(E11)/25</f>
        <v>0.84</v>
      </c>
      <c r="BE11" s="132"/>
      <c r="BF11" s="132"/>
      <c r="BG11" s="132">
        <v>2</v>
      </c>
    </row>
    <row r="12" spans="1:59" s="116" customFormat="1" x14ac:dyDescent="0.4">
      <c r="A12" s="100" t="s">
        <v>6</v>
      </c>
      <c r="B12" s="209" t="s">
        <v>123</v>
      </c>
      <c r="C12" s="102" t="s">
        <v>323</v>
      </c>
      <c r="D12" s="204">
        <f t="shared" si="3"/>
        <v>50</v>
      </c>
      <c r="E12" s="204">
        <f t="shared" si="4"/>
        <v>15</v>
      </c>
      <c r="F12" s="205">
        <f t="shared" si="5"/>
        <v>0</v>
      </c>
      <c r="G12" s="205">
        <f t="shared" si="6"/>
        <v>10</v>
      </c>
      <c r="H12" s="107"/>
      <c r="I12" s="202"/>
      <c r="J12" s="107">
        <v>10</v>
      </c>
      <c r="K12" s="107"/>
      <c r="L12" s="107"/>
      <c r="M12" s="107"/>
      <c r="N12" s="205">
        <f t="shared" si="7"/>
        <v>5</v>
      </c>
      <c r="O12" s="206">
        <f t="shared" si="8"/>
        <v>35</v>
      </c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11">
        <v>10</v>
      </c>
      <c r="AH12" s="111">
        <v>5</v>
      </c>
      <c r="AI12" s="121">
        <v>35</v>
      </c>
      <c r="AJ12" s="132"/>
      <c r="AK12" s="132"/>
      <c r="AL12" s="132"/>
      <c r="AM12" s="132"/>
      <c r="AN12" s="111"/>
      <c r="AO12" s="111"/>
      <c r="AP12" s="132"/>
      <c r="AQ12" s="132"/>
      <c r="AR12" s="111"/>
      <c r="AS12" s="111"/>
      <c r="AT12" s="111"/>
      <c r="AU12" s="121"/>
      <c r="AV12" s="113"/>
      <c r="AW12" s="132"/>
      <c r="AX12" s="132"/>
      <c r="AY12" s="132"/>
      <c r="AZ12" s="111">
        <v>2</v>
      </c>
      <c r="BA12" s="132"/>
      <c r="BB12" s="132"/>
      <c r="BC12" s="122"/>
      <c r="BD12" s="143">
        <f>SUM(E12)/25</f>
        <v>0.6</v>
      </c>
      <c r="BE12" s="132"/>
      <c r="BF12" s="132">
        <v>2</v>
      </c>
      <c r="BG12" s="132">
        <v>2</v>
      </c>
    </row>
    <row r="13" spans="1:59" s="116" customFormat="1" x14ac:dyDescent="0.4">
      <c r="A13" s="124" t="s">
        <v>5</v>
      </c>
      <c r="B13" s="209" t="s">
        <v>260</v>
      </c>
      <c r="C13" s="102" t="s">
        <v>322</v>
      </c>
      <c r="D13" s="204">
        <f t="shared" si="3"/>
        <v>75</v>
      </c>
      <c r="E13" s="204">
        <f t="shared" si="4"/>
        <v>25</v>
      </c>
      <c r="F13" s="205">
        <f t="shared" si="5"/>
        <v>10</v>
      </c>
      <c r="G13" s="205">
        <f t="shared" si="6"/>
        <v>10</v>
      </c>
      <c r="H13" s="107"/>
      <c r="I13" s="107"/>
      <c r="J13" s="107">
        <v>10</v>
      </c>
      <c r="K13" s="107"/>
      <c r="L13" s="107"/>
      <c r="M13" s="107"/>
      <c r="N13" s="205">
        <f t="shared" si="7"/>
        <v>5</v>
      </c>
      <c r="O13" s="206">
        <f t="shared" si="8"/>
        <v>50</v>
      </c>
      <c r="P13" s="132"/>
      <c r="Q13" s="132"/>
      <c r="R13" s="132"/>
      <c r="S13" s="132"/>
      <c r="T13" s="111">
        <v>10</v>
      </c>
      <c r="U13" s="111">
        <v>10</v>
      </c>
      <c r="V13" s="132">
        <v>5</v>
      </c>
      <c r="W13" s="132">
        <v>50</v>
      </c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11"/>
      <c r="AO13" s="111"/>
      <c r="AP13" s="132"/>
      <c r="AQ13" s="132"/>
      <c r="AR13" s="111"/>
      <c r="AS13" s="111"/>
      <c r="AT13" s="111"/>
      <c r="AU13" s="121"/>
      <c r="AV13" s="113"/>
      <c r="AW13" s="111">
        <v>3</v>
      </c>
      <c r="AX13" s="132"/>
      <c r="AY13" s="132"/>
      <c r="AZ13" s="132"/>
      <c r="BA13" s="132"/>
      <c r="BB13" s="111"/>
      <c r="BC13" s="122"/>
      <c r="BD13" s="143">
        <f>SUM(E13)/25</f>
        <v>1</v>
      </c>
      <c r="BE13" s="132"/>
      <c r="BF13" s="132">
        <v>3</v>
      </c>
      <c r="BG13" s="132">
        <v>3</v>
      </c>
    </row>
    <row r="14" spans="1:59" s="116" customFormat="1" x14ac:dyDescent="0.4">
      <c r="A14" s="100" t="s">
        <v>20</v>
      </c>
      <c r="B14" s="203" t="s">
        <v>141</v>
      </c>
      <c r="C14" s="102" t="s">
        <v>315</v>
      </c>
      <c r="D14" s="204">
        <f t="shared" si="3"/>
        <v>10</v>
      </c>
      <c r="E14" s="204">
        <f t="shared" si="4"/>
        <v>10</v>
      </c>
      <c r="F14" s="205">
        <f t="shared" si="5"/>
        <v>3</v>
      </c>
      <c r="G14" s="205">
        <f t="shared" si="6"/>
        <v>7</v>
      </c>
      <c r="H14" s="107"/>
      <c r="I14" s="107"/>
      <c r="J14" s="107">
        <v>7</v>
      </c>
      <c r="K14" s="107"/>
      <c r="L14" s="107"/>
      <c r="M14" s="107"/>
      <c r="N14" s="205">
        <f t="shared" si="7"/>
        <v>0</v>
      </c>
      <c r="O14" s="206">
        <f t="shared" si="8"/>
        <v>0</v>
      </c>
      <c r="P14" s="132"/>
      <c r="Q14" s="132"/>
      <c r="R14" s="132"/>
      <c r="S14" s="132"/>
      <c r="T14" s="111">
        <v>3</v>
      </c>
      <c r="U14" s="111">
        <v>7</v>
      </c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11"/>
      <c r="AO14" s="111"/>
      <c r="AP14" s="132"/>
      <c r="AQ14" s="132"/>
      <c r="AR14" s="111"/>
      <c r="AS14" s="111"/>
      <c r="AT14" s="111"/>
      <c r="AU14" s="121"/>
      <c r="AV14" s="113"/>
      <c r="AW14" s="111"/>
      <c r="AX14" s="132"/>
      <c r="AY14" s="132"/>
      <c r="AZ14" s="132"/>
      <c r="BA14" s="132"/>
      <c r="BB14" s="111"/>
      <c r="BC14" s="122"/>
      <c r="BD14" s="143"/>
      <c r="BE14" s="132"/>
      <c r="BF14" s="132"/>
      <c r="BG14" s="132"/>
    </row>
    <row r="15" spans="1:59" s="116" customFormat="1" x14ac:dyDescent="0.4">
      <c r="A15" s="100" t="s">
        <v>21</v>
      </c>
      <c r="B15" s="210" t="s">
        <v>110</v>
      </c>
      <c r="C15" s="102" t="s">
        <v>316</v>
      </c>
      <c r="D15" s="204">
        <f t="shared" si="3"/>
        <v>10</v>
      </c>
      <c r="E15" s="204">
        <f t="shared" si="4"/>
        <v>10</v>
      </c>
      <c r="F15" s="205">
        <f t="shared" si="5"/>
        <v>10</v>
      </c>
      <c r="G15" s="205">
        <f t="shared" si="6"/>
        <v>0</v>
      </c>
      <c r="H15" s="107"/>
      <c r="I15" s="107"/>
      <c r="J15" s="107"/>
      <c r="K15" s="107"/>
      <c r="L15" s="107"/>
      <c r="M15" s="211"/>
      <c r="N15" s="205">
        <f t="shared" si="7"/>
        <v>0</v>
      </c>
      <c r="O15" s="206">
        <f t="shared" si="8"/>
        <v>0</v>
      </c>
      <c r="P15" s="111">
        <v>10</v>
      </c>
      <c r="Q15" s="132"/>
      <c r="R15" s="132"/>
      <c r="S15" s="132"/>
      <c r="T15" s="111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207"/>
      <c r="AV15" s="113"/>
      <c r="AW15" s="111"/>
      <c r="AX15" s="132"/>
      <c r="AY15" s="132"/>
      <c r="AZ15" s="132"/>
      <c r="BA15" s="132"/>
      <c r="BB15" s="132"/>
      <c r="BC15" s="142"/>
      <c r="BD15" s="143"/>
      <c r="BE15" s="132"/>
      <c r="BF15" s="132"/>
      <c r="BG15" s="132"/>
    </row>
    <row r="16" spans="1:59" s="131" customFormat="1" ht="44.4" x14ac:dyDescent="0.4">
      <c r="A16" s="127" t="s">
        <v>18</v>
      </c>
      <c r="B16" s="212" t="s">
        <v>41</v>
      </c>
      <c r="C16" s="213"/>
      <c r="D16" s="130">
        <f>SUM(D17:D22)</f>
        <v>780</v>
      </c>
      <c r="E16" s="130">
        <f t="shared" ref="E16:BG16" si="9">SUM(E17:E22)</f>
        <v>283</v>
      </c>
      <c r="F16" s="130">
        <f t="shared" si="9"/>
        <v>88</v>
      </c>
      <c r="G16" s="130">
        <f t="shared" si="9"/>
        <v>100</v>
      </c>
      <c r="H16" s="130">
        <f t="shared" si="9"/>
        <v>76</v>
      </c>
      <c r="I16" s="130">
        <f t="shared" ref="I16" si="10">SUM(I17:I22)</f>
        <v>24</v>
      </c>
      <c r="J16" s="130">
        <f t="shared" si="9"/>
        <v>0</v>
      </c>
      <c r="K16" s="130">
        <f t="shared" ref="K16" si="11">SUM(K17:K22)</f>
        <v>0</v>
      </c>
      <c r="L16" s="130">
        <f t="shared" si="9"/>
        <v>0</v>
      </c>
      <c r="M16" s="130">
        <f t="shared" si="9"/>
        <v>0</v>
      </c>
      <c r="N16" s="130">
        <f t="shared" si="9"/>
        <v>95</v>
      </c>
      <c r="O16" s="130">
        <f t="shared" si="9"/>
        <v>497</v>
      </c>
      <c r="P16" s="130">
        <f t="shared" si="9"/>
        <v>40</v>
      </c>
      <c r="Q16" s="130">
        <f t="shared" si="9"/>
        <v>40</v>
      </c>
      <c r="R16" s="130">
        <f t="shared" si="9"/>
        <v>45</v>
      </c>
      <c r="S16" s="130">
        <f t="shared" si="9"/>
        <v>255</v>
      </c>
      <c r="T16" s="130">
        <f t="shared" si="9"/>
        <v>24</v>
      </c>
      <c r="U16" s="130">
        <f t="shared" si="9"/>
        <v>28</v>
      </c>
      <c r="V16" s="130">
        <f t="shared" si="9"/>
        <v>25</v>
      </c>
      <c r="W16" s="130">
        <f t="shared" si="9"/>
        <v>98</v>
      </c>
      <c r="X16" s="130">
        <f t="shared" si="9"/>
        <v>16</v>
      </c>
      <c r="Y16" s="130">
        <f t="shared" si="9"/>
        <v>16</v>
      </c>
      <c r="Z16" s="130">
        <f t="shared" si="9"/>
        <v>25</v>
      </c>
      <c r="AA16" s="130">
        <f t="shared" si="9"/>
        <v>118</v>
      </c>
      <c r="AB16" s="130">
        <f t="shared" si="9"/>
        <v>0</v>
      </c>
      <c r="AC16" s="130">
        <f t="shared" si="9"/>
        <v>0</v>
      </c>
      <c r="AD16" s="130">
        <f t="shared" si="9"/>
        <v>0</v>
      </c>
      <c r="AE16" s="130">
        <f t="shared" si="9"/>
        <v>0</v>
      </c>
      <c r="AF16" s="130">
        <f t="shared" si="9"/>
        <v>0</v>
      </c>
      <c r="AG16" s="130">
        <f t="shared" si="9"/>
        <v>0</v>
      </c>
      <c r="AH16" s="130">
        <f t="shared" si="9"/>
        <v>0</v>
      </c>
      <c r="AI16" s="130">
        <f t="shared" si="9"/>
        <v>0</v>
      </c>
      <c r="AJ16" s="130">
        <f t="shared" si="9"/>
        <v>8</v>
      </c>
      <c r="AK16" s="130">
        <f t="shared" si="9"/>
        <v>16</v>
      </c>
      <c r="AL16" s="130">
        <f t="shared" si="9"/>
        <v>0</v>
      </c>
      <c r="AM16" s="130">
        <f t="shared" si="9"/>
        <v>26</v>
      </c>
      <c r="AN16" s="130">
        <f t="shared" si="9"/>
        <v>0</v>
      </c>
      <c r="AO16" s="130">
        <f t="shared" si="9"/>
        <v>0</v>
      </c>
      <c r="AP16" s="130">
        <f t="shared" si="9"/>
        <v>0</v>
      </c>
      <c r="AQ16" s="130">
        <f t="shared" si="9"/>
        <v>0</v>
      </c>
      <c r="AR16" s="130">
        <f t="shared" si="9"/>
        <v>0</v>
      </c>
      <c r="AS16" s="130">
        <f t="shared" si="9"/>
        <v>0</v>
      </c>
      <c r="AT16" s="130">
        <f t="shared" si="9"/>
        <v>0</v>
      </c>
      <c r="AU16" s="130">
        <f t="shared" si="9"/>
        <v>0</v>
      </c>
      <c r="AV16" s="130">
        <f t="shared" si="9"/>
        <v>15</v>
      </c>
      <c r="AW16" s="130">
        <f t="shared" si="9"/>
        <v>7</v>
      </c>
      <c r="AX16" s="130">
        <f t="shared" si="9"/>
        <v>7</v>
      </c>
      <c r="AY16" s="130">
        <f t="shared" si="9"/>
        <v>0</v>
      </c>
      <c r="AZ16" s="130">
        <f t="shared" si="9"/>
        <v>0</v>
      </c>
      <c r="BA16" s="130">
        <f t="shared" si="9"/>
        <v>2</v>
      </c>
      <c r="BB16" s="130">
        <f t="shared" si="9"/>
        <v>0</v>
      </c>
      <c r="BC16" s="130">
        <f t="shared" si="9"/>
        <v>0</v>
      </c>
      <c r="BD16" s="130">
        <f t="shared" si="9"/>
        <v>11.32</v>
      </c>
      <c r="BE16" s="130">
        <f t="shared" si="9"/>
        <v>0</v>
      </c>
      <c r="BF16" s="130">
        <f t="shared" si="9"/>
        <v>0</v>
      </c>
      <c r="BG16" s="130">
        <f t="shared" si="9"/>
        <v>0</v>
      </c>
    </row>
    <row r="17" spans="1:59" s="116" customFormat="1" ht="35.25" customHeight="1" x14ac:dyDescent="0.4">
      <c r="A17" s="100" t="s">
        <v>10</v>
      </c>
      <c r="B17" s="210" t="s">
        <v>114</v>
      </c>
      <c r="C17" s="102" t="s">
        <v>140</v>
      </c>
      <c r="D17" s="204">
        <f t="shared" ref="D17:D22" si="12">SUM(E17,O17)</f>
        <v>200</v>
      </c>
      <c r="E17" s="204">
        <f t="shared" ref="E17:E22" si="13">SUM(F17:G17,N17)</f>
        <v>67</v>
      </c>
      <c r="F17" s="205">
        <f t="shared" ref="F17:G22" si="14">SUM(P17,T17,X17,AB17,AF17,AJ17,AN17,AR17)</f>
        <v>24</v>
      </c>
      <c r="G17" s="205">
        <f t="shared" si="14"/>
        <v>28</v>
      </c>
      <c r="H17" s="107">
        <v>28</v>
      </c>
      <c r="I17" s="107"/>
      <c r="J17" s="107"/>
      <c r="K17" s="107"/>
      <c r="L17" s="107"/>
      <c r="M17" s="107"/>
      <c r="N17" s="205">
        <f>SUM(R17,V17,Z17,AD17,AH17,AL17,AP17,AT17)</f>
        <v>15</v>
      </c>
      <c r="O17" s="204">
        <f>SUM(S17,W17,AA17,AE17,AI17,AM17,AQ17,AU17)</f>
        <v>133</v>
      </c>
      <c r="P17" s="111">
        <v>16</v>
      </c>
      <c r="Q17" s="111">
        <v>16</v>
      </c>
      <c r="R17" s="132">
        <v>15</v>
      </c>
      <c r="S17" s="132">
        <v>78</v>
      </c>
      <c r="T17" s="111">
        <v>8</v>
      </c>
      <c r="U17" s="111">
        <v>12</v>
      </c>
      <c r="V17" s="132"/>
      <c r="W17" s="132">
        <v>55</v>
      </c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207"/>
      <c r="AV17" s="113">
        <v>5</v>
      </c>
      <c r="AW17" s="111">
        <v>3</v>
      </c>
      <c r="AX17" s="132"/>
      <c r="AY17" s="132"/>
      <c r="AZ17" s="132"/>
      <c r="BA17" s="132"/>
      <c r="BB17" s="132"/>
      <c r="BC17" s="142"/>
      <c r="BD17" s="143">
        <f t="shared" ref="BD17:BD22" si="15">SUM(E17)/25</f>
        <v>2.68</v>
      </c>
      <c r="BE17" s="132"/>
      <c r="BF17" s="132"/>
      <c r="BG17" s="132"/>
    </row>
    <row r="18" spans="1:59" s="116" customFormat="1" x14ac:dyDescent="0.4">
      <c r="A18" s="100" t="s">
        <v>9</v>
      </c>
      <c r="B18" s="210" t="s">
        <v>68</v>
      </c>
      <c r="C18" s="102" t="s">
        <v>321</v>
      </c>
      <c r="D18" s="204">
        <f t="shared" si="12"/>
        <v>50</v>
      </c>
      <c r="E18" s="204">
        <f t="shared" si="13"/>
        <v>21</v>
      </c>
      <c r="F18" s="205">
        <f t="shared" si="14"/>
        <v>8</v>
      </c>
      <c r="G18" s="205">
        <f t="shared" si="14"/>
        <v>8</v>
      </c>
      <c r="H18" s="107">
        <v>8</v>
      </c>
      <c r="I18" s="107"/>
      <c r="J18" s="107"/>
      <c r="K18" s="107"/>
      <c r="L18" s="107"/>
      <c r="M18" s="107"/>
      <c r="N18" s="205">
        <f t="shared" ref="N18:O22" si="16">SUM(R18,V18,Z18,AD18,AH18,AL18,AP18,AT18)</f>
        <v>5</v>
      </c>
      <c r="O18" s="204">
        <f t="shared" si="16"/>
        <v>29</v>
      </c>
      <c r="P18" s="111"/>
      <c r="Q18" s="111"/>
      <c r="R18" s="132"/>
      <c r="S18" s="132"/>
      <c r="T18" s="132"/>
      <c r="U18" s="132"/>
      <c r="V18" s="132"/>
      <c r="W18" s="132"/>
      <c r="X18" s="111">
        <v>8</v>
      </c>
      <c r="Y18" s="111">
        <v>8</v>
      </c>
      <c r="Z18" s="132">
        <v>5</v>
      </c>
      <c r="AA18" s="132">
        <v>29</v>
      </c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207"/>
      <c r="AV18" s="113"/>
      <c r="AW18" s="111"/>
      <c r="AX18" s="111">
        <v>2</v>
      </c>
      <c r="AY18" s="132"/>
      <c r="AZ18" s="132"/>
      <c r="BA18" s="132"/>
      <c r="BB18" s="132"/>
      <c r="BC18" s="142"/>
      <c r="BD18" s="143">
        <f t="shared" si="15"/>
        <v>0.84</v>
      </c>
      <c r="BE18" s="132"/>
      <c r="BF18" s="132"/>
      <c r="BG18" s="132"/>
    </row>
    <row r="19" spans="1:59" s="116" customFormat="1" ht="35.25" customHeight="1" x14ac:dyDescent="0.4">
      <c r="A19" s="100" t="s">
        <v>8</v>
      </c>
      <c r="B19" s="210" t="s">
        <v>115</v>
      </c>
      <c r="C19" s="102" t="s">
        <v>140</v>
      </c>
      <c r="D19" s="204">
        <f t="shared" si="12"/>
        <v>180</v>
      </c>
      <c r="E19" s="204">
        <f t="shared" si="13"/>
        <v>73</v>
      </c>
      <c r="F19" s="205">
        <f t="shared" si="14"/>
        <v>24</v>
      </c>
      <c r="G19" s="205">
        <f t="shared" si="14"/>
        <v>24</v>
      </c>
      <c r="H19" s="107">
        <v>16</v>
      </c>
      <c r="I19" s="107">
        <v>8</v>
      </c>
      <c r="J19" s="107"/>
      <c r="K19" s="107"/>
      <c r="L19" s="107"/>
      <c r="M19" s="107"/>
      <c r="N19" s="205">
        <f t="shared" si="16"/>
        <v>25</v>
      </c>
      <c r="O19" s="204">
        <f t="shared" si="16"/>
        <v>107</v>
      </c>
      <c r="P19" s="111">
        <v>16</v>
      </c>
      <c r="Q19" s="111">
        <v>16</v>
      </c>
      <c r="R19" s="132">
        <v>15</v>
      </c>
      <c r="S19" s="132">
        <v>83</v>
      </c>
      <c r="T19" s="111">
        <v>8</v>
      </c>
      <c r="U19" s="111">
        <v>8</v>
      </c>
      <c r="V19" s="132">
        <v>10</v>
      </c>
      <c r="W19" s="132">
        <v>24</v>
      </c>
      <c r="X19" s="111"/>
      <c r="Y19" s="111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207"/>
      <c r="AV19" s="113">
        <v>5</v>
      </c>
      <c r="AW19" s="111">
        <v>2</v>
      </c>
      <c r="AX19" s="132"/>
      <c r="AY19" s="132"/>
      <c r="AZ19" s="132"/>
      <c r="BA19" s="132"/>
      <c r="BB19" s="132"/>
      <c r="BC19" s="142"/>
      <c r="BD19" s="143">
        <f t="shared" si="15"/>
        <v>2.92</v>
      </c>
      <c r="BE19" s="132"/>
      <c r="BF19" s="132"/>
      <c r="BG19" s="132"/>
    </row>
    <row r="20" spans="1:59" s="116" customFormat="1" ht="35.25" customHeight="1" x14ac:dyDescent="0.4">
      <c r="A20" s="100" t="s">
        <v>7</v>
      </c>
      <c r="B20" s="210" t="s">
        <v>69</v>
      </c>
      <c r="C20" s="102" t="s">
        <v>303</v>
      </c>
      <c r="D20" s="204">
        <f t="shared" si="12"/>
        <v>125</v>
      </c>
      <c r="E20" s="204">
        <f t="shared" si="13"/>
        <v>31</v>
      </c>
      <c r="F20" s="205">
        <f t="shared" si="14"/>
        <v>8</v>
      </c>
      <c r="G20" s="205">
        <f t="shared" si="14"/>
        <v>8</v>
      </c>
      <c r="H20" s="107">
        <v>8</v>
      </c>
      <c r="I20" s="107"/>
      <c r="J20" s="107"/>
      <c r="K20" s="107"/>
      <c r="L20" s="107"/>
      <c r="M20" s="107"/>
      <c r="N20" s="205">
        <f t="shared" si="16"/>
        <v>15</v>
      </c>
      <c r="O20" s="204">
        <f t="shared" si="16"/>
        <v>94</v>
      </c>
      <c r="P20" s="111">
        <v>8</v>
      </c>
      <c r="Q20" s="111">
        <v>8</v>
      </c>
      <c r="R20" s="132">
        <v>15</v>
      </c>
      <c r="S20" s="132">
        <v>94</v>
      </c>
      <c r="T20" s="132"/>
      <c r="U20" s="132"/>
      <c r="V20" s="132"/>
      <c r="W20" s="132"/>
      <c r="X20" s="111"/>
      <c r="Y20" s="111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207"/>
      <c r="AV20" s="113">
        <v>5</v>
      </c>
      <c r="AW20" s="111"/>
      <c r="AX20" s="132"/>
      <c r="AY20" s="132"/>
      <c r="AZ20" s="132"/>
      <c r="BA20" s="132"/>
      <c r="BB20" s="132"/>
      <c r="BC20" s="142"/>
      <c r="BD20" s="143">
        <f t="shared" si="15"/>
        <v>1.24</v>
      </c>
      <c r="BE20" s="132"/>
      <c r="BF20" s="132"/>
      <c r="BG20" s="132"/>
    </row>
    <row r="21" spans="1:59" s="116" customFormat="1" ht="50.25" customHeight="1" x14ac:dyDescent="0.4">
      <c r="A21" s="100" t="s">
        <v>6</v>
      </c>
      <c r="B21" s="209" t="s">
        <v>70</v>
      </c>
      <c r="C21" s="102" t="s">
        <v>304</v>
      </c>
      <c r="D21" s="204">
        <f t="shared" si="12"/>
        <v>175</v>
      </c>
      <c r="E21" s="204">
        <f t="shared" si="13"/>
        <v>67</v>
      </c>
      <c r="F21" s="205">
        <f t="shared" si="14"/>
        <v>16</v>
      </c>
      <c r="G21" s="205">
        <f t="shared" si="14"/>
        <v>16</v>
      </c>
      <c r="H21" s="107">
        <v>8</v>
      </c>
      <c r="I21" s="107">
        <v>8</v>
      </c>
      <c r="J21" s="107"/>
      <c r="K21" s="107"/>
      <c r="L21" s="107"/>
      <c r="M21" s="107"/>
      <c r="N21" s="205">
        <f t="shared" si="16"/>
        <v>35</v>
      </c>
      <c r="O21" s="204">
        <f t="shared" si="16"/>
        <v>108</v>
      </c>
      <c r="P21" s="132"/>
      <c r="Q21" s="132"/>
      <c r="R21" s="132"/>
      <c r="S21" s="132"/>
      <c r="T21" s="111">
        <v>8</v>
      </c>
      <c r="U21" s="111">
        <v>8</v>
      </c>
      <c r="V21" s="132">
        <v>15</v>
      </c>
      <c r="W21" s="132">
        <v>19</v>
      </c>
      <c r="X21" s="111">
        <v>8</v>
      </c>
      <c r="Y21" s="111">
        <v>8</v>
      </c>
      <c r="Z21" s="132">
        <v>20</v>
      </c>
      <c r="AA21" s="132">
        <v>89</v>
      </c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207"/>
      <c r="AV21" s="214"/>
      <c r="AW21" s="111">
        <v>2</v>
      </c>
      <c r="AX21" s="111">
        <v>5</v>
      </c>
      <c r="AY21" s="132"/>
      <c r="AZ21" s="132"/>
      <c r="BA21" s="132"/>
      <c r="BB21" s="132"/>
      <c r="BC21" s="142"/>
      <c r="BD21" s="143">
        <f t="shared" si="15"/>
        <v>2.68</v>
      </c>
      <c r="BE21" s="132"/>
      <c r="BF21" s="132"/>
      <c r="BG21" s="132"/>
    </row>
    <row r="22" spans="1:59" s="116" customFormat="1" ht="35.25" customHeight="1" x14ac:dyDescent="0.4">
      <c r="A22" s="100" t="s">
        <v>5</v>
      </c>
      <c r="B22" s="210" t="s">
        <v>71</v>
      </c>
      <c r="C22" s="102" t="s">
        <v>127</v>
      </c>
      <c r="D22" s="204">
        <f t="shared" si="12"/>
        <v>50</v>
      </c>
      <c r="E22" s="204">
        <f t="shared" si="13"/>
        <v>24</v>
      </c>
      <c r="F22" s="205">
        <f t="shared" si="14"/>
        <v>8</v>
      </c>
      <c r="G22" s="205">
        <f t="shared" si="14"/>
        <v>16</v>
      </c>
      <c r="H22" s="107">
        <v>8</v>
      </c>
      <c r="I22" s="107">
        <v>8</v>
      </c>
      <c r="J22" s="107"/>
      <c r="K22" s="107"/>
      <c r="L22" s="107"/>
      <c r="M22" s="107"/>
      <c r="N22" s="205">
        <f t="shared" si="16"/>
        <v>0</v>
      </c>
      <c r="O22" s="204">
        <f t="shared" si="16"/>
        <v>26</v>
      </c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11"/>
      <c r="AC22" s="111"/>
      <c r="AD22" s="132"/>
      <c r="AE22" s="132"/>
      <c r="AF22" s="111"/>
      <c r="AG22" s="111"/>
      <c r="AH22" s="132"/>
      <c r="AI22" s="132"/>
      <c r="AJ22" s="111">
        <v>8</v>
      </c>
      <c r="AK22" s="111">
        <v>16</v>
      </c>
      <c r="AL22" s="132"/>
      <c r="AM22" s="132">
        <v>26</v>
      </c>
      <c r="AN22" s="132"/>
      <c r="AO22" s="132"/>
      <c r="AP22" s="132"/>
      <c r="AQ22" s="132"/>
      <c r="AR22" s="132"/>
      <c r="AS22" s="132"/>
      <c r="AT22" s="132"/>
      <c r="AU22" s="207"/>
      <c r="AV22" s="214"/>
      <c r="AW22" s="132"/>
      <c r="AX22" s="132"/>
      <c r="AY22" s="111"/>
      <c r="AZ22" s="132"/>
      <c r="BA22" s="111">
        <v>2</v>
      </c>
      <c r="BB22" s="132"/>
      <c r="BC22" s="142"/>
      <c r="BD22" s="143">
        <f t="shared" si="15"/>
        <v>0.96</v>
      </c>
      <c r="BE22" s="132"/>
      <c r="BF22" s="132"/>
      <c r="BG22" s="132"/>
    </row>
    <row r="23" spans="1:59" s="140" customFormat="1" ht="44.4" x14ac:dyDescent="0.4">
      <c r="A23" s="127" t="s">
        <v>19</v>
      </c>
      <c r="B23" s="212" t="s">
        <v>42</v>
      </c>
      <c r="C23" s="215"/>
      <c r="D23" s="130"/>
      <c r="E23" s="130"/>
      <c r="F23" s="134"/>
      <c r="G23" s="134"/>
      <c r="H23" s="134"/>
      <c r="I23" s="134"/>
      <c r="J23" s="134"/>
      <c r="K23" s="134"/>
      <c r="L23" s="134"/>
      <c r="M23" s="134"/>
      <c r="N23" s="134"/>
      <c r="O23" s="130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5"/>
      <c r="AV23" s="136"/>
      <c r="AW23" s="134"/>
      <c r="AX23" s="134"/>
      <c r="AY23" s="134"/>
      <c r="AZ23" s="134"/>
      <c r="BA23" s="134"/>
      <c r="BB23" s="134"/>
      <c r="BC23" s="137"/>
      <c r="BD23" s="216"/>
      <c r="BE23" s="134"/>
      <c r="BF23" s="134"/>
      <c r="BG23" s="134"/>
    </row>
    <row r="24" spans="1:59" s="140" customFormat="1" ht="44.4" x14ac:dyDescent="0.4">
      <c r="A24" s="127" t="s">
        <v>72</v>
      </c>
      <c r="B24" s="212" t="s">
        <v>73</v>
      </c>
      <c r="C24" s="215"/>
      <c r="D24" s="130">
        <f>SUM(D25:D48)</f>
        <v>1875</v>
      </c>
      <c r="E24" s="130">
        <f t="shared" ref="E24:BG24" si="17">SUM(E25:E48)</f>
        <v>688</v>
      </c>
      <c r="F24" s="130">
        <f t="shared" si="17"/>
        <v>202</v>
      </c>
      <c r="G24" s="130">
        <f t="shared" si="17"/>
        <v>312</v>
      </c>
      <c r="H24" s="130">
        <f t="shared" si="17"/>
        <v>34</v>
      </c>
      <c r="I24" s="130">
        <f t="shared" ref="I24" si="18">SUM(I25:I48)</f>
        <v>144</v>
      </c>
      <c r="J24" s="130">
        <f t="shared" si="17"/>
        <v>62</v>
      </c>
      <c r="K24" s="130">
        <f t="shared" ref="K24" si="19">SUM(K25:K48)</f>
        <v>72</v>
      </c>
      <c r="L24" s="130">
        <f t="shared" si="17"/>
        <v>0</v>
      </c>
      <c r="M24" s="130">
        <f t="shared" si="17"/>
        <v>0</v>
      </c>
      <c r="N24" s="130">
        <f t="shared" si="17"/>
        <v>174</v>
      </c>
      <c r="O24" s="130">
        <f t="shared" si="17"/>
        <v>1187</v>
      </c>
      <c r="P24" s="130">
        <f t="shared" si="17"/>
        <v>16</v>
      </c>
      <c r="Q24" s="130">
        <f t="shared" si="17"/>
        <v>16</v>
      </c>
      <c r="R24" s="130">
        <f t="shared" si="17"/>
        <v>15</v>
      </c>
      <c r="S24" s="130">
        <f t="shared" si="17"/>
        <v>103</v>
      </c>
      <c r="T24" s="130">
        <f t="shared" si="17"/>
        <v>42</v>
      </c>
      <c r="U24" s="130">
        <f t="shared" si="17"/>
        <v>20</v>
      </c>
      <c r="V24" s="130">
        <f t="shared" si="17"/>
        <v>17</v>
      </c>
      <c r="W24" s="130">
        <f t="shared" si="17"/>
        <v>121</v>
      </c>
      <c r="X24" s="130">
        <f t="shared" si="17"/>
        <v>40</v>
      </c>
      <c r="Y24" s="130">
        <f t="shared" si="17"/>
        <v>32</v>
      </c>
      <c r="Z24" s="130">
        <f t="shared" si="17"/>
        <v>30</v>
      </c>
      <c r="AA24" s="130">
        <f t="shared" si="17"/>
        <v>173</v>
      </c>
      <c r="AB24" s="130">
        <f t="shared" si="17"/>
        <v>32</v>
      </c>
      <c r="AC24" s="130">
        <f t="shared" si="17"/>
        <v>44</v>
      </c>
      <c r="AD24" s="130">
        <f t="shared" si="17"/>
        <v>25</v>
      </c>
      <c r="AE24" s="130">
        <f t="shared" si="17"/>
        <v>174</v>
      </c>
      <c r="AF24" s="130">
        <f t="shared" si="17"/>
        <v>40</v>
      </c>
      <c r="AG24" s="130">
        <f t="shared" si="17"/>
        <v>74</v>
      </c>
      <c r="AH24" s="130">
        <f t="shared" si="17"/>
        <v>17</v>
      </c>
      <c r="AI24" s="130">
        <f t="shared" si="17"/>
        <v>219</v>
      </c>
      <c r="AJ24" s="130">
        <f t="shared" si="17"/>
        <v>16</v>
      </c>
      <c r="AK24" s="130">
        <f t="shared" si="17"/>
        <v>72</v>
      </c>
      <c r="AL24" s="130">
        <f t="shared" si="17"/>
        <v>30</v>
      </c>
      <c r="AM24" s="130">
        <f t="shared" si="17"/>
        <v>182</v>
      </c>
      <c r="AN24" s="130">
        <f t="shared" si="17"/>
        <v>16</v>
      </c>
      <c r="AO24" s="130">
        <f t="shared" si="17"/>
        <v>54</v>
      </c>
      <c r="AP24" s="130">
        <f t="shared" si="17"/>
        <v>40</v>
      </c>
      <c r="AQ24" s="130">
        <f t="shared" si="17"/>
        <v>215</v>
      </c>
      <c r="AR24" s="130">
        <f t="shared" si="17"/>
        <v>0</v>
      </c>
      <c r="AS24" s="130">
        <f t="shared" si="17"/>
        <v>0</v>
      </c>
      <c r="AT24" s="130">
        <f t="shared" si="17"/>
        <v>0</v>
      </c>
      <c r="AU24" s="130">
        <f t="shared" si="17"/>
        <v>0</v>
      </c>
      <c r="AV24" s="130">
        <f t="shared" si="17"/>
        <v>6</v>
      </c>
      <c r="AW24" s="130">
        <f t="shared" si="17"/>
        <v>8</v>
      </c>
      <c r="AX24" s="130">
        <f t="shared" si="17"/>
        <v>11</v>
      </c>
      <c r="AY24" s="130">
        <f t="shared" si="17"/>
        <v>11</v>
      </c>
      <c r="AZ24" s="130">
        <f t="shared" si="17"/>
        <v>14</v>
      </c>
      <c r="BA24" s="130">
        <f t="shared" si="17"/>
        <v>12</v>
      </c>
      <c r="BB24" s="130">
        <f t="shared" si="17"/>
        <v>13</v>
      </c>
      <c r="BC24" s="130">
        <f t="shared" si="17"/>
        <v>0</v>
      </c>
      <c r="BD24" s="130">
        <f t="shared" si="17"/>
        <v>30.96</v>
      </c>
      <c r="BE24" s="130">
        <f t="shared" si="17"/>
        <v>75</v>
      </c>
      <c r="BF24" s="130">
        <f t="shared" si="17"/>
        <v>0</v>
      </c>
      <c r="BG24" s="130">
        <f t="shared" si="17"/>
        <v>4</v>
      </c>
    </row>
    <row r="25" spans="1:59" s="116" customFormat="1" ht="35.25" customHeight="1" x14ac:dyDescent="0.4">
      <c r="A25" s="100" t="s">
        <v>10</v>
      </c>
      <c r="B25" s="210" t="s">
        <v>81</v>
      </c>
      <c r="C25" s="102" t="s">
        <v>305</v>
      </c>
      <c r="D25" s="204">
        <f t="shared" ref="D25:D48" si="20">SUM(E25,O25)</f>
        <v>100</v>
      </c>
      <c r="E25" s="204">
        <f t="shared" ref="E25:E48" si="21">SUM(F25:G25,N25)</f>
        <v>44</v>
      </c>
      <c r="F25" s="205">
        <f>SUM(P25,T25,X25,AB25,AF25,AJ25,AN25,AR25)</f>
        <v>8</v>
      </c>
      <c r="G25" s="205">
        <f>SUM(Q25,U25,Y25,AC25,AG25,AK25,AO25,AS25)</f>
        <v>16</v>
      </c>
      <c r="H25" s="107">
        <v>8</v>
      </c>
      <c r="I25" s="107">
        <v>8</v>
      </c>
      <c r="J25" s="107"/>
      <c r="K25" s="107"/>
      <c r="L25" s="107"/>
      <c r="M25" s="107"/>
      <c r="N25" s="205">
        <f>SUM(R25,V25,Z25,AD25,AH25,AL25,AP25,AT25)</f>
        <v>20</v>
      </c>
      <c r="O25" s="204">
        <f>SUM(S25,W25,AA25,AE25,AI25,AM25,AQ25,AU25)</f>
        <v>56</v>
      </c>
      <c r="P25" s="132"/>
      <c r="Q25" s="132"/>
      <c r="R25" s="132"/>
      <c r="S25" s="132"/>
      <c r="T25" s="132"/>
      <c r="U25" s="132"/>
      <c r="V25" s="132"/>
      <c r="W25" s="132"/>
      <c r="X25" s="111"/>
      <c r="Y25" s="111"/>
      <c r="Z25" s="132"/>
      <c r="AA25" s="132"/>
      <c r="AB25" s="111">
        <v>8</v>
      </c>
      <c r="AC25" s="111">
        <v>16</v>
      </c>
      <c r="AD25" s="132">
        <v>20</v>
      </c>
      <c r="AE25" s="132">
        <v>56</v>
      </c>
      <c r="AF25" s="111"/>
      <c r="AG25" s="111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207"/>
      <c r="AV25" s="214"/>
      <c r="AW25" s="132"/>
      <c r="AX25" s="111"/>
      <c r="AY25" s="111">
        <v>4</v>
      </c>
      <c r="AZ25" s="111"/>
      <c r="BA25" s="132"/>
      <c r="BB25" s="132"/>
      <c r="BC25" s="142"/>
      <c r="BD25" s="143">
        <f t="shared" ref="BD25:BD30" si="22">SUM(E25)/25</f>
        <v>1.76</v>
      </c>
      <c r="BE25" s="132">
        <f>SUM(AV25:BC25)</f>
        <v>4</v>
      </c>
      <c r="BF25" s="132"/>
      <c r="BG25" s="132"/>
    </row>
    <row r="26" spans="1:59" s="116" customFormat="1" ht="35.25" customHeight="1" x14ac:dyDescent="0.4">
      <c r="A26" s="100" t="s">
        <v>9</v>
      </c>
      <c r="B26" s="209" t="s">
        <v>138</v>
      </c>
      <c r="C26" s="102" t="s">
        <v>304</v>
      </c>
      <c r="D26" s="204">
        <f t="shared" si="20"/>
        <v>150</v>
      </c>
      <c r="E26" s="204">
        <f t="shared" si="21"/>
        <v>64</v>
      </c>
      <c r="F26" s="205">
        <f t="shared" ref="F26:F46" si="23">SUM(P26,T26,X26,AB26,AF26,AJ26,AN26,AR26)</f>
        <v>24</v>
      </c>
      <c r="G26" s="205">
        <f t="shared" ref="G26:G46" si="24">SUM(Q26,U26,Y26,AC26,AG26,AK26,AO26,AS26)</f>
        <v>20</v>
      </c>
      <c r="H26" s="107">
        <v>10</v>
      </c>
      <c r="I26" s="107">
        <v>10</v>
      </c>
      <c r="J26" s="107"/>
      <c r="K26" s="107"/>
      <c r="L26" s="107"/>
      <c r="M26" s="107"/>
      <c r="N26" s="205">
        <f t="shared" ref="N26:N46" si="25">SUM(R26,V26,Z26,AD26,AH26,AL26,AP26,AT26)</f>
        <v>20</v>
      </c>
      <c r="O26" s="204">
        <f t="shared" ref="O26:O46" si="26">SUM(S26,W26,AA26,AE26,AI26,AM26,AQ26,AU26)</f>
        <v>86</v>
      </c>
      <c r="P26" s="111"/>
      <c r="Q26" s="111"/>
      <c r="R26" s="132"/>
      <c r="S26" s="132"/>
      <c r="T26" s="111">
        <v>16</v>
      </c>
      <c r="U26" s="111">
        <v>12</v>
      </c>
      <c r="V26" s="132">
        <v>15</v>
      </c>
      <c r="W26" s="132">
        <v>57</v>
      </c>
      <c r="X26" s="111">
        <v>8</v>
      </c>
      <c r="Y26" s="111">
        <v>8</v>
      </c>
      <c r="Z26" s="132">
        <v>5</v>
      </c>
      <c r="AA26" s="132">
        <v>29</v>
      </c>
      <c r="AB26" s="111"/>
      <c r="AC26" s="111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207"/>
      <c r="AV26" s="113"/>
      <c r="AW26" s="111">
        <v>4</v>
      </c>
      <c r="AX26" s="111">
        <v>2</v>
      </c>
      <c r="AY26" s="111"/>
      <c r="AZ26" s="132"/>
      <c r="BA26" s="132"/>
      <c r="BB26" s="132"/>
      <c r="BC26" s="142"/>
      <c r="BD26" s="143">
        <f t="shared" si="22"/>
        <v>2.56</v>
      </c>
      <c r="BE26" s="132">
        <f>SUM(AV26:BC26)</f>
        <v>6</v>
      </c>
      <c r="BF26" s="132"/>
      <c r="BG26" s="132"/>
    </row>
    <row r="27" spans="1:59" s="116" customFormat="1" x14ac:dyDescent="0.4">
      <c r="A27" s="100" t="s">
        <v>8</v>
      </c>
      <c r="B27" s="210" t="s">
        <v>82</v>
      </c>
      <c r="C27" s="102" t="s">
        <v>321</v>
      </c>
      <c r="D27" s="204">
        <f t="shared" si="20"/>
        <v>25</v>
      </c>
      <c r="E27" s="204">
        <f t="shared" si="21"/>
        <v>13</v>
      </c>
      <c r="F27" s="205">
        <f t="shared" si="23"/>
        <v>8</v>
      </c>
      <c r="G27" s="205">
        <f t="shared" si="24"/>
        <v>0</v>
      </c>
      <c r="H27" s="107"/>
      <c r="I27" s="107"/>
      <c r="J27" s="107"/>
      <c r="K27" s="107"/>
      <c r="L27" s="107"/>
      <c r="M27" s="107"/>
      <c r="N27" s="205">
        <f t="shared" si="25"/>
        <v>5</v>
      </c>
      <c r="O27" s="204">
        <f t="shared" si="26"/>
        <v>12</v>
      </c>
      <c r="P27" s="132"/>
      <c r="Q27" s="132"/>
      <c r="R27" s="132"/>
      <c r="S27" s="132"/>
      <c r="T27" s="111"/>
      <c r="U27" s="132"/>
      <c r="V27" s="132"/>
      <c r="W27" s="132"/>
      <c r="X27" s="111">
        <v>8</v>
      </c>
      <c r="Y27" s="111"/>
      <c r="Z27" s="132">
        <v>5</v>
      </c>
      <c r="AA27" s="132">
        <v>12</v>
      </c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207"/>
      <c r="AV27" s="113"/>
      <c r="AW27" s="111"/>
      <c r="AX27" s="111">
        <v>1</v>
      </c>
      <c r="AY27" s="132"/>
      <c r="AZ27" s="132"/>
      <c r="BA27" s="132"/>
      <c r="BB27" s="132"/>
      <c r="BC27" s="142"/>
      <c r="BD27" s="143">
        <f t="shared" si="22"/>
        <v>0.52</v>
      </c>
      <c r="BE27" s="132">
        <f>SUM(AV27:BC27)</f>
        <v>1</v>
      </c>
      <c r="BF27" s="132"/>
      <c r="BG27" s="132"/>
    </row>
    <row r="28" spans="1:59" s="116" customFormat="1" ht="35.25" customHeight="1" x14ac:dyDescent="0.4">
      <c r="A28" s="100" t="s">
        <v>7</v>
      </c>
      <c r="B28" s="210" t="s">
        <v>116</v>
      </c>
      <c r="C28" s="102" t="s">
        <v>303</v>
      </c>
      <c r="D28" s="204">
        <f t="shared" si="20"/>
        <v>150</v>
      </c>
      <c r="E28" s="204">
        <f t="shared" si="21"/>
        <v>47</v>
      </c>
      <c r="F28" s="205">
        <f t="shared" si="23"/>
        <v>16</v>
      </c>
      <c r="G28" s="205">
        <f t="shared" si="24"/>
        <v>16</v>
      </c>
      <c r="H28" s="202"/>
      <c r="I28" s="202"/>
      <c r="J28" s="202"/>
      <c r="K28" s="202">
        <v>16</v>
      </c>
      <c r="L28" s="202"/>
      <c r="M28" s="107"/>
      <c r="N28" s="205">
        <f t="shared" si="25"/>
        <v>15</v>
      </c>
      <c r="O28" s="204">
        <f t="shared" si="26"/>
        <v>103</v>
      </c>
      <c r="P28" s="111">
        <v>16</v>
      </c>
      <c r="Q28" s="111">
        <v>16</v>
      </c>
      <c r="R28" s="132">
        <v>15</v>
      </c>
      <c r="S28" s="132">
        <v>103</v>
      </c>
      <c r="T28" s="111"/>
      <c r="U28" s="111"/>
      <c r="V28" s="132"/>
      <c r="W28" s="132"/>
      <c r="X28" s="111"/>
      <c r="Y28" s="111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207"/>
      <c r="AV28" s="113">
        <v>6</v>
      </c>
      <c r="AW28" s="111"/>
      <c r="AX28" s="111"/>
      <c r="AY28" s="132"/>
      <c r="AZ28" s="132"/>
      <c r="BA28" s="132"/>
      <c r="BB28" s="132"/>
      <c r="BC28" s="142"/>
      <c r="BD28" s="143">
        <f t="shared" si="22"/>
        <v>1.88</v>
      </c>
      <c r="BE28" s="132">
        <f>SUM(AV28:BC28)</f>
        <v>6</v>
      </c>
      <c r="BF28" s="132"/>
      <c r="BG28" s="132"/>
    </row>
    <row r="29" spans="1:59" s="116" customFormat="1" x14ac:dyDescent="0.4">
      <c r="A29" s="100" t="s">
        <v>6</v>
      </c>
      <c r="B29" s="210" t="s">
        <v>117</v>
      </c>
      <c r="C29" s="102" t="s">
        <v>321</v>
      </c>
      <c r="D29" s="204">
        <f t="shared" si="20"/>
        <v>50</v>
      </c>
      <c r="E29" s="204">
        <f t="shared" si="21"/>
        <v>16</v>
      </c>
      <c r="F29" s="205">
        <f t="shared" si="23"/>
        <v>8</v>
      </c>
      <c r="G29" s="205">
        <f t="shared" si="24"/>
        <v>8</v>
      </c>
      <c r="H29" s="107"/>
      <c r="I29" s="202">
        <v>8</v>
      </c>
      <c r="J29" s="107"/>
      <c r="K29" s="107"/>
      <c r="L29" s="202"/>
      <c r="M29" s="107"/>
      <c r="N29" s="205">
        <f t="shared" si="25"/>
        <v>0</v>
      </c>
      <c r="O29" s="204">
        <f t="shared" si="26"/>
        <v>34</v>
      </c>
      <c r="P29" s="132"/>
      <c r="Q29" s="132"/>
      <c r="R29" s="132"/>
      <c r="S29" s="132"/>
      <c r="T29" s="111"/>
      <c r="U29" s="111"/>
      <c r="V29" s="132"/>
      <c r="W29" s="132"/>
      <c r="X29" s="111">
        <v>8</v>
      </c>
      <c r="Y29" s="111">
        <v>8</v>
      </c>
      <c r="Z29" s="132"/>
      <c r="AA29" s="132">
        <v>34</v>
      </c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207"/>
      <c r="AV29" s="113"/>
      <c r="AW29" s="111"/>
      <c r="AX29" s="111">
        <v>2</v>
      </c>
      <c r="AY29" s="132"/>
      <c r="AZ29" s="132"/>
      <c r="BA29" s="132"/>
      <c r="BB29" s="132"/>
      <c r="BC29" s="142"/>
      <c r="BD29" s="143">
        <f t="shared" si="22"/>
        <v>0.64</v>
      </c>
      <c r="BE29" s="132">
        <v>2</v>
      </c>
      <c r="BF29" s="132"/>
      <c r="BG29" s="132"/>
    </row>
    <row r="30" spans="1:59" s="116" customFormat="1" x14ac:dyDescent="0.4">
      <c r="A30" s="100" t="s">
        <v>5</v>
      </c>
      <c r="B30" s="210" t="s">
        <v>94</v>
      </c>
      <c r="C30" s="102" t="s">
        <v>318</v>
      </c>
      <c r="D30" s="204">
        <f t="shared" si="20"/>
        <v>50</v>
      </c>
      <c r="E30" s="204">
        <f t="shared" si="21"/>
        <v>20</v>
      </c>
      <c r="F30" s="205">
        <f t="shared" si="23"/>
        <v>8</v>
      </c>
      <c r="G30" s="205">
        <f t="shared" si="24"/>
        <v>12</v>
      </c>
      <c r="H30" s="107"/>
      <c r="I30" s="107">
        <v>12</v>
      </c>
      <c r="J30" s="107"/>
      <c r="K30" s="107"/>
      <c r="L30" s="107"/>
      <c r="M30" s="107"/>
      <c r="N30" s="205">
        <f t="shared" si="25"/>
        <v>0</v>
      </c>
      <c r="O30" s="204">
        <f t="shared" si="26"/>
        <v>30</v>
      </c>
      <c r="P30" s="132"/>
      <c r="Q30" s="132"/>
      <c r="R30" s="132"/>
      <c r="S30" s="132"/>
      <c r="T30" s="132"/>
      <c r="U30" s="132"/>
      <c r="V30" s="132"/>
      <c r="W30" s="132"/>
      <c r="X30" s="111"/>
      <c r="Y30" s="111"/>
      <c r="Z30" s="132"/>
      <c r="AA30" s="132"/>
      <c r="AB30" s="111">
        <v>8</v>
      </c>
      <c r="AC30" s="111">
        <v>12</v>
      </c>
      <c r="AD30" s="132">
        <v>0</v>
      </c>
      <c r="AE30" s="132">
        <v>30</v>
      </c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207"/>
      <c r="AV30" s="113"/>
      <c r="AW30" s="132"/>
      <c r="AX30" s="111"/>
      <c r="AY30" s="111">
        <v>2</v>
      </c>
      <c r="AZ30" s="132"/>
      <c r="BA30" s="132"/>
      <c r="BB30" s="132"/>
      <c r="BC30" s="142"/>
      <c r="BD30" s="143">
        <f t="shared" si="22"/>
        <v>0.8</v>
      </c>
      <c r="BE30" s="132">
        <f>SUM(AV30:BC30)</f>
        <v>2</v>
      </c>
      <c r="BF30" s="132"/>
      <c r="BG30" s="132"/>
    </row>
    <row r="31" spans="1:59" s="116" customFormat="1" x14ac:dyDescent="0.4">
      <c r="A31" s="100" t="s">
        <v>20</v>
      </c>
      <c r="B31" s="203" t="s">
        <v>95</v>
      </c>
      <c r="C31" s="102" t="s">
        <v>322</v>
      </c>
      <c r="D31" s="204">
        <f t="shared" si="20"/>
        <v>25</v>
      </c>
      <c r="E31" s="204">
        <f t="shared" si="21"/>
        <v>10</v>
      </c>
      <c r="F31" s="205">
        <f t="shared" si="23"/>
        <v>8</v>
      </c>
      <c r="G31" s="205">
        <f t="shared" si="24"/>
        <v>0</v>
      </c>
      <c r="H31" s="107"/>
      <c r="I31" s="107"/>
      <c r="J31" s="107"/>
      <c r="K31" s="107"/>
      <c r="L31" s="107"/>
      <c r="M31" s="107"/>
      <c r="N31" s="205">
        <f t="shared" si="25"/>
        <v>2</v>
      </c>
      <c r="O31" s="204">
        <f t="shared" si="26"/>
        <v>15</v>
      </c>
      <c r="P31" s="132"/>
      <c r="Q31" s="132"/>
      <c r="R31" s="132"/>
      <c r="S31" s="132"/>
      <c r="T31" s="111">
        <v>8</v>
      </c>
      <c r="U31" s="132"/>
      <c r="V31" s="132">
        <v>2</v>
      </c>
      <c r="W31" s="132">
        <v>15</v>
      </c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11"/>
      <c r="AS31" s="111"/>
      <c r="AT31" s="132"/>
      <c r="AU31" s="207"/>
      <c r="AV31" s="214"/>
      <c r="AW31" s="111">
        <v>1</v>
      </c>
      <c r="AX31" s="132"/>
      <c r="AY31" s="132"/>
      <c r="AZ31" s="132"/>
      <c r="BA31" s="132"/>
      <c r="BB31" s="132"/>
      <c r="BC31" s="142"/>
      <c r="BD31" s="143">
        <v>1</v>
      </c>
      <c r="BE31" s="132">
        <f>SUM(AV31:BC31)</f>
        <v>1</v>
      </c>
      <c r="BF31" s="132"/>
      <c r="BG31" s="132"/>
    </row>
    <row r="32" spans="1:59" s="116" customFormat="1" x14ac:dyDescent="0.4">
      <c r="A32" s="100" t="s">
        <v>21</v>
      </c>
      <c r="B32" s="210" t="s">
        <v>111</v>
      </c>
      <c r="C32" s="208" t="s">
        <v>323</v>
      </c>
      <c r="D32" s="204">
        <f t="shared" si="20"/>
        <v>50</v>
      </c>
      <c r="E32" s="204">
        <f t="shared" si="21"/>
        <v>16</v>
      </c>
      <c r="F32" s="205">
        <f t="shared" si="23"/>
        <v>8</v>
      </c>
      <c r="G32" s="205">
        <f t="shared" si="24"/>
        <v>8</v>
      </c>
      <c r="H32" s="107"/>
      <c r="I32" s="107">
        <v>8</v>
      </c>
      <c r="J32" s="107"/>
      <c r="K32" s="107"/>
      <c r="L32" s="107"/>
      <c r="M32" s="107"/>
      <c r="N32" s="205">
        <f t="shared" si="25"/>
        <v>0</v>
      </c>
      <c r="O32" s="204">
        <f t="shared" si="26"/>
        <v>34</v>
      </c>
      <c r="P32" s="132"/>
      <c r="Q32" s="132"/>
      <c r="R32" s="132"/>
      <c r="S32" s="132"/>
      <c r="T32" s="132"/>
      <c r="U32" s="132"/>
      <c r="V32" s="132"/>
      <c r="W32" s="132"/>
      <c r="X32" s="111"/>
      <c r="Y32" s="111"/>
      <c r="Z32" s="132"/>
      <c r="AA32" s="132"/>
      <c r="AB32" s="111"/>
      <c r="AC32" s="111"/>
      <c r="AD32" s="132"/>
      <c r="AE32" s="132"/>
      <c r="AF32" s="111">
        <v>8</v>
      </c>
      <c r="AG32" s="111">
        <v>8</v>
      </c>
      <c r="AH32" s="132"/>
      <c r="AI32" s="132">
        <v>34</v>
      </c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207"/>
      <c r="AV32" s="113"/>
      <c r="AW32" s="111"/>
      <c r="AX32" s="111"/>
      <c r="AY32" s="111"/>
      <c r="AZ32" s="111">
        <v>2</v>
      </c>
      <c r="BA32" s="132"/>
      <c r="BB32" s="132"/>
      <c r="BC32" s="142"/>
      <c r="BD32" s="143">
        <f t="shared" ref="BD32:BD38" si="27">SUM(E32)/25</f>
        <v>0.64</v>
      </c>
      <c r="BE32" s="132">
        <f>SUM(AV32:BC32)</f>
        <v>2</v>
      </c>
      <c r="BF32" s="132"/>
      <c r="BG32" s="132"/>
    </row>
    <row r="33" spans="1:59" s="116" customFormat="1" ht="35.25" customHeight="1" x14ac:dyDescent="0.4">
      <c r="A33" s="100" t="s">
        <v>22</v>
      </c>
      <c r="B33" s="210" t="s">
        <v>83</v>
      </c>
      <c r="C33" s="208" t="s">
        <v>310</v>
      </c>
      <c r="D33" s="204">
        <f t="shared" si="20"/>
        <v>75</v>
      </c>
      <c r="E33" s="204">
        <f t="shared" si="21"/>
        <v>26</v>
      </c>
      <c r="F33" s="205">
        <f t="shared" si="23"/>
        <v>8</v>
      </c>
      <c r="G33" s="205">
        <f t="shared" si="24"/>
        <v>8</v>
      </c>
      <c r="H33" s="107"/>
      <c r="I33" s="107"/>
      <c r="J33" s="107"/>
      <c r="K33" s="107">
        <v>8</v>
      </c>
      <c r="L33" s="107"/>
      <c r="M33" s="107"/>
      <c r="N33" s="205">
        <f t="shared" si="25"/>
        <v>10</v>
      </c>
      <c r="O33" s="204">
        <f t="shared" si="26"/>
        <v>49</v>
      </c>
      <c r="P33" s="132"/>
      <c r="Q33" s="132"/>
      <c r="R33" s="132"/>
      <c r="S33" s="132"/>
      <c r="T33" s="132"/>
      <c r="U33" s="132"/>
      <c r="V33" s="132"/>
      <c r="W33" s="132"/>
      <c r="X33" s="111">
        <v>8</v>
      </c>
      <c r="Y33" s="111">
        <v>8</v>
      </c>
      <c r="Z33" s="132">
        <v>10</v>
      </c>
      <c r="AA33" s="132">
        <v>49</v>
      </c>
      <c r="AB33" s="111"/>
      <c r="AC33" s="111"/>
      <c r="AD33" s="132"/>
      <c r="AE33" s="132"/>
      <c r="AF33" s="132"/>
      <c r="AG33" s="132"/>
      <c r="AH33" s="132"/>
      <c r="AI33" s="132"/>
      <c r="AJ33" s="111"/>
      <c r="AK33" s="111"/>
      <c r="AL33" s="132"/>
      <c r="AM33" s="132"/>
      <c r="AN33" s="132"/>
      <c r="AO33" s="132"/>
      <c r="AP33" s="132"/>
      <c r="AQ33" s="132"/>
      <c r="AR33" s="132"/>
      <c r="AS33" s="132"/>
      <c r="AT33" s="132"/>
      <c r="AU33" s="207"/>
      <c r="AV33" s="113"/>
      <c r="AW33" s="111"/>
      <c r="AX33" s="111">
        <v>3</v>
      </c>
      <c r="AY33" s="111"/>
      <c r="AZ33" s="111"/>
      <c r="BA33" s="111"/>
      <c r="BB33" s="132"/>
      <c r="BC33" s="142"/>
      <c r="BD33" s="143">
        <f t="shared" si="27"/>
        <v>1.04</v>
      </c>
      <c r="BE33" s="132">
        <f>SUM(AV33:BC33)</f>
        <v>3</v>
      </c>
      <c r="BF33" s="132"/>
      <c r="BG33" s="132"/>
    </row>
    <row r="34" spans="1:59" s="116" customFormat="1" ht="38.25" customHeight="1" x14ac:dyDescent="0.4">
      <c r="A34" s="100" t="s">
        <v>23</v>
      </c>
      <c r="B34" s="210" t="s">
        <v>84</v>
      </c>
      <c r="C34" s="102" t="s">
        <v>304</v>
      </c>
      <c r="D34" s="204">
        <f t="shared" si="20"/>
        <v>125</v>
      </c>
      <c r="E34" s="204">
        <f t="shared" si="21"/>
        <v>42</v>
      </c>
      <c r="F34" s="205">
        <f t="shared" si="23"/>
        <v>16</v>
      </c>
      <c r="G34" s="205">
        <f t="shared" si="24"/>
        <v>16</v>
      </c>
      <c r="H34" s="107"/>
      <c r="I34" s="107">
        <v>16</v>
      </c>
      <c r="J34" s="107"/>
      <c r="K34" s="107"/>
      <c r="L34" s="107"/>
      <c r="M34" s="107"/>
      <c r="N34" s="205">
        <f t="shared" si="25"/>
        <v>10</v>
      </c>
      <c r="O34" s="204">
        <f t="shared" si="26"/>
        <v>83</v>
      </c>
      <c r="P34" s="111"/>
      <c r="Q34" s="111"/>
      <c r="R34" s="132"/>
      <c r="S34" s="132"/>
      <c r="T34" s="111">
        <v>8</v>
      </c>
      <c r="U34" s="111">
        <v>8</v>
      </c>
      <c r="V34" s="132"/>
      <c r="W34" s="132">
        <v>34</v>
      </c>
      <c r="X34" s="111">
        <v>8</v>
      </c>
      <c r="Y34" s="111">
        <v>8</v>
      </c>
      <c r="Z34" s="132">
        <v>10</v>
      </c>
      <c r="AA34" s="132">
        <v>49</v>
      </c>
      <c r="AB34" s="111"/>
      <c r="AC34" s="111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207"/>
      <c r="AV34" s="113"/>
      <c r="AW34" s="111">
        <v>2</v>
      </c>
      <c r="AX34" s="111">
        <v>3</v>
      </c>
      <c r="AY34" s="132"/>
      <c r="AZ34" s="132"/>
      <c r="BA34" s="132"/>
      <c r="BB34" s="132"/>
      <c r="BC34" s="142"/>
      <c r="BD34" s="143">
        <f t="shared" si="27"/>
        <v>1.68</v>
      </c>
      <c r="BE34" s="132">
        <f>SUM(AV34:BC34)</f>
        <v>5</v>
      </c>
      <c r="BF34" s="132"/>
      <c r="BG34" s="132"/>
    </row>
    <row r="35" spans="1:59" s="116" customFormat="1" x14ac:dyDescent="0.4">
      <c r="A35" s="100" t="s">
        <v>24</v>
      </c>
      <c r="B35" s="210" t="s">
        <v>106</v>
      </c>
      <c r="C35" s="102" t="s">
        <v>320</v>
      </c>
      <c r="D35" s="204">
        <f t="shared" si="20"/>
        <v>100</v>
      </c>
      <c r="E35" s="204">
        <f t="shared" si="21"/>
        <v>26</v>
      </c>
      <c r="F35" s="205">
        <f t="shared" si="23"/>
        <v>8</v>
      </c>
      <c r="G35" s="205">
        <f t="shared" si="24"/>
        <v>8</v>
      </c>
      <c r="H35" s="107"/>
      <c r="I35" s="107">
        <v>8</v>
      </c>
      <c r="J35" s="107"/>
      <c r="K35" s="107"/>
      <c r="L35" s="107"/>
      <c r="M35" s="107"/>
      <c r="N35" s="205">
        <f t="shared" si="25"/>
        <v>10</v>
      </c>
      <c r="O35" s="204">
        <f t="shared" si="26"/>
        <v>74</v>
      </c>
      <c r="P35" s="132"/>
      <c r="Q35" s="132"/>
      <c r="R35" s="132"/>
      <c r="S35" s="132"/>
      <c r="T35" s="132"/>
      <c r="U35" s="132"/>
      <c r="V35" s="132"/>
      <c r="W35" s="132"/>
      <c r="X35" s="111"/>
      <c r="Y35" s="111"/>
      <c r="Z35" s="132"/>
      <c r="AA35" s="132"/>
      <c r="AB35" s="111"/>
      <c r="AC35" s="111"/>
      <c r="AD35" s="132"/>
      <c r="AE35" s="132"/>
      <c r="AF35" s="111"/>
      <c r="AG35" s="111"/>
      <c r="AH35" s="132"/>
      <c r="AI35" s="132"/>
      <c r="AJ35" s="132"/>
      <c r="AK35" s="132"/>
      <c r="AL35" s="132"/>
      <c r="AM35" s="132"/>
      <c r="AN35" s="111">
        <v>8</v>
      </c>
      <c r="AO35" s="111">
        <v>8</v>
      </c>
      <c r="AP35" s="132">
        <v>10</v>
      </c>
      <c r="AQ35" s="132">
        <v>74</v>
      </c>
      <c r="AR35" s="132"/>
      <c r="AS35" s="132"/>
      <c r="AT35" s="132"/>
      <c r="AU35" s="207"/>
      <c r="AV35" s="214"/>
      <c r="AW35" s="111"/>
      <c r="AX35" s="111"/>
      <c r="AY35" s="132"/>
      <c r="AZ35" s="111"/>
      <c r="BA35" s="111"/>
      <c r="BB35" s="111">
        <v>4</v>
      </c>
      <c r="BC35" s="142"/>
      <c r="BD35" s="143">
        <f t="shared" si="27"/>
        <v>1.04</v>
      </c>
      <c r="BE35" s="132">
        <v>4</v>
      </c>
      <c r="BF35" s="132"/>
      <c r="BG35" s="132"/>
    </row>
    <row r="36" spans="1:59" s="116" customFormat="1" ht="35.25" customHeight="1" x14ac:dyDescent="0.4">
      <c r="A36" s="100" t="s">
        <v>25</v>
      </c>
      <c r="B36" s="209" t="s">
        <v>85</v>
      </c>
      <c r="C36" s="102" t="s">
        <v>307</v>
      </c>
      <c r="D36" s="204">
        <f t="shared" si="20"/>
        <v>100</v>
      </c>
      <c r="E36" s="204">
        <f t="shared" si="21"/>
        <v>24</v>
      </c>
      <c r="F36" s="205">
        <f t="shared" si="23"/>
        <v>8</v>
      </c>
      <c r="G36" s="205">
        <f t="shared" si="24"/>
        <v>16</v>
      </c>
      <c r="H36" s="107"/>
      <c r="I36" s="107">
        <v>16</v>
      </c>
      <c r="J36" s="107"/>
      <c r="K36" s="107"/>
      <c r="L36" s="107"/>
      <c r="M36" s="107"/>
      <c r="N36" s="205">
        <f t="shared" si="25"/>
        <v>0</v>
      </c>
      <c r="O36" s="204">
        <f t="shared" si="26"/>
        <v>76</v>
      </c>
      <c r="P36" s="132"/>
      <c r="Q36" s="132"/>
      <c r="R36" s="132"/>
      <c r="S36" s="132"/>
      <c r="T36" s="132"/>
      <c r="U36" s="132"/>
      <c r="V36" s="132"/>
      <c r="W36" s="132"/>
      <c r="X36" s="111"/>
      <c r="Y36" s="111"/>
      <c r="Z36" s="132"/>
      <c r="AA36" s="132"/>
      <c r="AB36" s="111"/>
      <c r="AC36" s="111"/>
      <c r="AD36" s="132"/>
      <c r="AE36" s="132"/>
      <c r="AF36" s="111">
        <v>8</v>
      </c>
      <c r="AG36" s="111">
        <v>16</v>
      </c>
      <c r="AH36" s="132"/>
      <c r="AI36" s="132">
        <v>76</v>
      </c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207"/>
      <c r="AV36" s="214"/>
      <c r="AW36" s="111"/>
      <c r="AX36" s="111"/>
      <c r="AY36" s="132"/>
      <c r="AZ36" s="111">
        <v>4</v>
      </c>
      <c r="BA36" s="111"/>
      <c r="BB36" s="132"/>
      <c r="BC36" s="142"/>
      <c r="BD36" s="143">
        <f t="shared" si="27"/>
        <v>0.96</v>
      </c>
      <c r="BE36" s="132">
        <f>SUM(AV36:BC36)</f>
        <v>4</v>
      </c>
      <c r="BF36" s="132"/>
      <c r="BG36" s="132"/>
    </row>
    <row r="37" spans="1:59" s="116" customFormat="1" x14ac:dyDescent="0.4">
      <c r="A37" s="100" t="s">
        <v>26</v>
      </c>
      <c r="B37" s="209" t="s">
        <v>86</v>
      </c>
      <c r="C37" s="102" t="s">
        <v>318</v>
      </c>
      <c r="D37" s="204">
        <f t="shared" si="20"/>
        <v>50</v>
      </c>
      <c r="E37" s="204">
        <f t="shared" si="21"/>
        <v>16</v>
      </c>
      <c r="F37" s="205">
        <f t="shared" si="23"/>
        <v>8</v>
      </c>
      <c r="G37" s="205">
        <f t="shared" si="24"/>
        <v>8</v>
      </c>
      <c r="H37" s="107"/>
      <c r="I37" s="107">
        <v>8</v>
      </c>
      <c r="J37" s="107"/>
      <c r="K37" s="107"/>
      <c r="L37" s="107"/>
      <c r="M37" s="107"/>
      <c r="N37" s="205">
        <f t="shared" si="25"/>
        <v>0</v>
      </c>
      <c r="O37" s="204">
        <f t="shared" si="26"/>
        <v>34</v>
      </c>
      <c r="P37" s="132"/>
      <c r="Q37" s="132"/>
      <c r="R37" s="132"/>
      <c r="S37" s="132"/>
      <c r="T37" s="111"/>
      <c r="U37" s="111"/>
      <c r="V37" s="132"/>
      <c r="W37" s="132"/>
      <c r="X37" s="132"/>
      <c r="Y37" s="132"/>
      <c r="Z37" s="132"/>
      <c r="AA37" s="132"/>
      <c r="AB37" s="111">
        <v>8</v>
      </c>
      <c r="AC37" s="111">
        <v>8</v>
      </c>
      <c r="AD37" s="132"/>
      <c r="AE37" s="132">
        <v>34</v>
      </c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207"/>
      <c r="AV37" s="214"/>
      <c r="AW37" s="111"/>
      <c r="AX37" s="132"/>
      <c r="AY37" s="111">
        <v>2</v>
      </c>
      <c r="AZ37" s="111"/>
      <c r="BA37" s="111"/>
      <c r="BB37" s="132"/>
      <c r="BC37" s="142"/>
      <c r="BD37" s="143">
        <f t="shared" si="27"/>
        <v>0.64</v>
      </c>
      <c r="BE37" s="132">
        <f>SUM(AV37:BC37)</f>
        <v>2</v>
      </c>
      <c r="BF37" s="132"/>
      <c r="BG37" s="132"/>
    </row>
    <row r="38" spans="1:59" s="116" customFormat="1" x14ac:dyDescent="0.4">
      <c r="A38" s="100" t="s">
        <v>27</v>
      </c>
      <c r="B38" s="209" t="s">
        <v>124</v>
      </c>
      <c r="C38" s="102" t="s">
        <v>323</v>
      </c>
      <c r="D38" s="204">
        <f t="shared" si="20"/>
        <v>50</v>
      </c>
      <c r="E38" s="204">
        <f t="shared" si="21"/>
        <v>21</v>
      </c>
      <c r="F38" s="205">
        <f t="shared" si="23"/>
        <v>8</v>
      </c>
      <c r="G38" s="205">
        <f t="shared" si="24"/>
        <v>8</v>
      </c>
      <c r="H38" s="107"/>
      <c r="I38" s="107">
        <v>8</v>
      </c>
      <c r="J38" s="107"/>
      <c r="K38" s="107"/>
      <c r="L38" s="107"/>
      <c r="M38" s="107"/>
      <c r="N38" s="205">
        <f t="shared" si="25"/>
        <v>5</v>
      </c>
      <c r="O38" s="204">
        <f t="shared" si="26"/>
        <v>29</v>
      </c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11"/>
      <c r="AC38" s="111"/>
      <c r="AD38" s="132"/>
      <c r="AE38" s="132"/>
      <c r="AF38" s="111">
        <v>8</v>
      </c>
      <c r="AG38" s="111">
        <v>8</v>
      </c>
      <c r="AH38" s="132">
        <v>5</v>
      </c>
      <c r="AI38" s="132">
        <v>29</v>
      </c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207"/>
      <c r="AV38" s="214"/>
      <c r="AW38" s="111"/>
      <c r="AX38" s="132"/>
      <c r="AY38" s="111"/>
      <c r="AZ38" s="111">
        <v>2</v>
      </c>
      <c r="BA38" s="111"/>
      <c r="BB38" s="132"/>
      <c r="BC38" s="142"/>
      <c r="BD38" s="143">
        <f t="shared" si="27"/>
        <v>0.84</v>
      </c>
      <c r="BE38" s="132">
        <v>2</v>
      </c>
      <c r="BF38" s="132"/>
      <c r="BG38" s="132"/>
    </row>
    <row r="39" spans="1:59" s="116" customFormat="1" x14ac:dyDescent="0.4">
      <c r="A39" s="100" t="s">
        <v>28</v>
      </c>
      <c r="B39" s="209" t="s">
        <v>87</v>
      </c>
      <c r="C39" s="102" t="s">
        <v>322</v>
      </c>
      <c r="D39" s="204">
        <f t="shared" si="20"/>
        <v>25</v>
      </c>
      <c r="E39" s="204">
        <f t="shared" si="21"/>
        <v>10</v>
      </c>
      <c r="F39" s="205">
        <f t="shared" si="23"/>
        <v>10</v>
      </c>
      <c r="G39" s="205">
        <f t="shared" si="24"/>
        <v>0</v>
      </c>
      <c r="H39" s="107"/>
      <c r="I39" s="107"/>
      <c r="J39" s="107"/>
      <c r="K39" s="107"/>
      <c r="L39" s="107"/>
      <c r="M39" s="107"/>
      <c r="N39" s="205">
        <f t="shared" si="25"/>
        <v>0</v>
      </c>
      <c r="O39" s="204">
        <f t="shared" si="26"/>
        <v>15</v>
      </c>
      <c r="P39" s="132"/>
      <c r="Q39" s="132"/>
      <c r="R39" s="132"/>
      <c r="S39" s="132"/>
      <c r="T39" s="111">
        <v>10</v>
      </c>
      <c r="U39" s="132"/>
      <c r="V39" s="132"/>
      <c r="W39" s="132">
        <v>15</v>
      </c>
      <c r="X39" s="132"/>
      <c r="Y39" s="132"/>
      <c r="Z39" s="132"/>
      <c r="AA39" s="132"/>
      <c r="AB39" s="111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207"/>
      <c r="AV39" s="214"/>
      <c r="AW39" s="111">
        <v>1</v>
      </c>
      <c r="AX39" s="132"/>
      <c r="AY39" s="111"/>
      <c r="AZ39" s="111"/>
      <c r="BA39" s="111"/>
      <c r="BB39" s="132"/>
      <c r="BC39" s="142"/>
      <c r="BD39" s="143">
        <v>1</v>
      </c>
      <c r="BE39" s="132">
        <f t="shared" ref="BE39:BE44" si="28">SUM(AV39:BC39)</f>
        <v>1</v>
      </c>
      <c r="BF39" s="132"/>
      <c r="BG39" s="132"/>
    </row>
    <row r="40" spans="1:59" s="116" customFormat="1" x14ac:dyDescent="0.4">
      <c r="A40" s="100" t="s">
        <v>66</v>
      </c>
      <c r="B40" s="209" t="s">
        <v>88</v>
      </c>
      <c r="C40" s="102" t="s">
        <v>318</v>
      </c>
      <c r="D40" s="204">
        <f t="shared" si="20"/>
        <v>75</v>
      </c>
      <c r="E40" s="204">
        <f t="shared" si="21"/>
        <v>21</v>
      </c>
      <c r="F40" s="205">
        <f t="shared" si="23"/>
        <v>8</v>
      </c>
      <c r="G40" s="205">
        <f t="shared" si="24"/>
        <v>8</v>
      </c>
      <c r="H40" s="107"/>
      <c r="I40" s="107">
        <v>8</v>
      </c>
      <c r="J40" s="107"/>
      <c r="K40" s="107"/>
      <c r="L40" s="107"/>
      <c r="M40" s="107"/>
      <c r="N40" s="205">
        <f t="shared" si="25"/>
        <v>5</v>
      </c>
      <c r="O40" s="204">
        <f t="shared" si="26"/>
        <v>54</v>
      </c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11">
        <v>8</v>
      </c>
      <c r="AC40" s="111">
        <v>8</v>
      </c>
      <c r="AD40" s="132">
        <v>5</v>
      </c>
      <c r="AE40" s="132">
        <v>54</v>
      </c>
      <c r="AF40" s="132"/>
      <c r="AG40" s="132"/>
      <c r="AH40" s="132"/>
      <c r="AI40" s="132"/>
      <c r="AJ40" s="132"/>
      <c r="AK40" s="132"/>
      <c r="AL40" s="132"/>
      <c r="AM40" s="132"/>
      <c r="AN40" s="111"/>
      <c r="AO40" s="111"/>
      <c r="AP40" s="132"/>
      <c r="AQ40" s="132"/>
      <c r="AR40" s="132"/>
      <c r="AS40" s="132"/>
      <c r="AT40" s="132"/>
      <c r="AU40" s="207"/>
      <c r="AV40" s="214"/>
      <c r="AW40" s="132"/>
      <c r="AX40" s="132"/>
      <c r="AY40" s="111">
        <v>3</v>
      </c>
      <c r="AZ40" s="111"/>
      <c r="BA40" s="111"/>
      <c r="BB40" s="111"/>
      <c r="BC40" s="142"/>
      <c r="BD40" s="143">
        <f>SUM(E40)/25</f>
        <v>0.84</v>
      </c>
      <c r="BE40" s="132">
        <f t="shared" si="28"/>
        <v>3</v>
      </c>
      <c r="BF40" s="132"/>
      <c r="BG40" s="132"/>
    </row>
    <row r="41" spans="1:59" s="116" customFormat="1" ht="35.25" customHeight="1" x14ac:dyDescent="0.4">
      <c r="A41" s="100" t="s">
        <v>74</v>
      </c>
      <c r="B41" s="209" t="s">
        <v>89</v>
      </c>
      <c r="C41" s="102" t="s">
        <v>323</v>
      </c>
      <c r="D41" s="204">
        <f t="shared" si="20"/>
        <v>75</v>
      </c>
      <c r="E41" s="204">
        <f t="shared" si="21"/>
        <v>37</v>
      </c>
      <c r="F41" s="205">
        <f t="shared" si="23"/>
        <v>16</v>
      </c>
      <c r="G41" s="205">
        <f t="shared" si="24"/>
        <v>16</v>
      </c>
      <c r="H41" s="107">
        <v>8</v>
      </c>
      <c r="I41" s="107">
        <v>8</v>
      </c>
      <c r="J41" s="107"/>
      <c r="K41" s="107"/>
      <c r="L41" s="107"/>
      <c r="M41" s="107"/>
      <c r="N41" s="205">
        <f t="shared" si="25"/>
        <v>5</v>
      </c>
      <c r="O41" s="204">
        <f t="shared" si="26"/>
        <v>38</v>
      </c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11"/>
      <c r="AC41" s="111"/>
      <c r="AD41" s="132"/>
      <c r="AE41" s="132"/>
      <c r="AF41" s="111">
        <v>16</v>
      </c>
      <c r="AG41" s="111">
        <v>16</v>
      </c>
      <c r="AH41" s="132">
        <v>5</v>
      </c>
      <c r="AI41" s="132">
        <v>38</v>
      </c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207"/>
      <c r="AV41" s="214"/>
      <c r="AW41" s="132"/>
      <c r="AX41" s="132"/>
      <c r="AY41" s="111"/>
      <c r="AZ41" s="111">
        <v>3</v>
      </c>
      <c r="BA41" s="111"/>
      <c r="BB41" s="132"/>
      <c r="BC41" s="142"/>
      <c r="BD41" s="143">
        <f>SUM(E41)/25</f>
        <v>1.48</v>
      </c>
      <c r="BE41" s="132">
        <f t="shared" si="28"/>
        <v>3</v>
      </c>
      <c r="BF41" s="132"/>
      <c r="BG41" s="132"/>
    </row>
    <row r="42" spans="1:59" s="116" customFormat="1" ht="35.25" customHeight="1" x14ac:dyDescent="0.4">
      <c r="A42" s="100" t="s">
        <v>75</v>
      </c>
      <c r="B42" s="209" t="s">
        <v>90</v>
      </c>
      <c r="C42" s="102" t="s">
        <v>127</v>
      </c>
      <c r="D42" s="204">
        <f t="shared" si="20"/>
        <v>125</v>
      </c>
      <c r="E42" s="204">
        <f t="shared" si="21"/>
        <v>47</v>
      </c>
      <c r="F42" s="205">
        <f t="shared" si="23"/>
        <v>16</v>
      </c>
      <c r="G42" s="205">
        <f t="shared" si="24"/>
        <v>16</v>
      </c>
      <c r="H42" s="202">
        <v>8</v>
      </c>
      <c r="I42" s="202">
        <v>8</v>
      </c>
      <c r="J42" s="202"/>
      <c r="K42" s="202"/>
      <c r="L42" s="202"/>
      <c r="M42" s="107"/>
      <c r="N42" s="205">
        <f t="shared" si="25"/>
        <v>15</v>
      </c>
      <c r="O42" s="204">
        <f t="shared" si="26"/>
        <v>78</v>
      </c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11"/>
      <c r="AG42" s="111"/>
      <c r="AH42" s="132"/>
      <c r="AI42" s="132"/>
      <c r="AJ42" s="111">
        <v>16</v>
      </c>
      <c r="AK42" s="111">
        <v>16</v>
      </c>
      <c r="AL42" s="132">
        <v>15</v>
      </c>
      <c r="AM42" s="132">
        <v>78</v>
      </c>
      <c r="AN42" s="132"/>
      <c r="AO42" s="132"/>
      <c r="AP42" s="132"/>
      <c r="AQ42" s="132"/>
      <c r="AR42" s="132"/>
      <c r="AS42" s="132"/>
      <c r="AT42" s="132"/>
      <c r="AU42" s="207"/>
      <c r="AV42" s="214"/>
      <c r="AW42" s="132"/>
      <c r="AX42" s="132"/>
      <c r="AY42" s="132"/>
      <c r="AZ42" s="111"/>
      <c r="BA42" s="111">
        <v>5</v>
      </c>
      <c r="BB42" s="132"/>
      <c r="BC42" s="142"/>
      <c r="BD42" s="143">
        <f>SUM(E42)/25</f>
        <v>1.88</v>
      </c>
      <c r="BE42" s="132">
        <f t="shared" si="28"/>
        <v>5</v>
      </c>
      <c r="BF42" s="132"/>
      <c r="BG42" s="132"/>
    </row>
    <row r="43" spans="1:59" s="116" customFormat="1" ht="40.5" customHeight="1" x14ac:dyDescent="0.4">
      <c r="A43" s="100" t="s">
        <v>76</v>
      </c>
      <c r="B43" s="209" t="s">
        <v>91</v>
      </c>
      <c r="C43" s="102" t="s">
        <v>139</v>
      </c>
      <c r="D43" s="204">
        <f t="shared" si="20"/>
        <v>75</v>
      </c>
      <c r="E43" s="204">
        <f t="shared" si="21"/>
        <v>44</v>
      </c>
      <c r="F43" s="205">
        <f t="shared" si="23"/>
        <v>8</v>
      </c>
      <c r="G43" s="205">
        <f t="shared" si="24"/>
        <v>16</v>
      </c>
      <c r="H43" s="202"/>
      <c r="I43" s="202">
        <v>8</v>
      </c>
      <c r="J43" s="202"/>
      <c r="K43" s="202">
        <v>8</v>
      </c>
      <c r="L43" s="202"/>
      <c r="M43" s="107"/>
      <c r="N43" s="205">
        <f t="shared" si="25"/>
        <v>20</v>
      </c>
      <c r="O43" s="204">
        <f t="shared" si="26"/>
        <v>31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11"/>
      <c r="AK43" s="111"/>
      <c r="AL43" s="132"/>
      <c r="AM43" s="132"/>
      <c r="AN43" s="111">
        <v>8</v>
      </c>
      <c r="AO43" s="111">
        <v>16</v>
      </c>
      <c r="AP43" s="132">
        <v>20</v>
      </c>
      <c r="AQ43" s="132">
        <v>31</v>
      </c>
      <c r="AR43" s="132"/>
      <c r="AS43" s="132"/>
      <c r="AT43" s="132"/>
      <c r="AU43" s="207"/>
      <c r="AV43" s="214"/>
      <c r="AW43" s="132"/>
      <c r="AX43" s="132"/>
      <c r="AY43" s="132"/>
      <c r="AZ43" s="132"/>
      <c r="BA43" s="132"/>
      <c r="BB43" s="111">
        <v>3</v>
      </c>
      <c r="BC43" s="142"/>
      <c r="BD43" s="143">
        <f>SUM(E43)/25</f>
        <v>1.76</v>
      </c>
      <c r="BE43" s="132">
        <f t="shared" si="28"/>
        <v>3</v>
      </c>
      <c r="BF43" s="132"/>
      <c r="BG43" s="132"/>
    </row>
    <row r="44" spans="1:59" s="116" customFormat="1" x14ac:dyDescent="0.4">
      <c r="A44" s="100" t="s">
        <v>77</v>
      </c>
      <c r="B44" s="209" t="s">
        <v>96</v>
      </c>
      <c r="C44" s="102" t="s">
        <v>319</v>
      </c>
      <c r="D44" s="204">
        <f t="shared" si="20"/>
        <v>25</v>
      </c>
      <c r="E44" s="204">
        <f t="shared" si="21"/>
        <v>10</v>
      </c>
      <c r="F44" s="205">
        <f t="shared" si="23"/>
        <v>0</v>
      </c>
      <c r="G44" s="205">
        <f t="shared" si="24"/>
        <v>10</v>
      </c>
      <c r="H44" s="107"/>
      <c r="I44" s="107">
        <v>10</v>
      </c>
      <c r="J44" s="107"/>
      <c r="K44" s="107"/>
      <c r="L44" s="107"/>
      <c r="M44" s="107"/>
      <c r="N44" s="205">
        <f t="shared" si="25"/>
        <v>0</v>
      </c>
      <c r="O44" s="204">
        <f t="shared" si="26"/>
        <v>15</v>
      </c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11">
        <v>0</v>
      </c>
      <c r="AK44" s="111">
        <v>10</v>
      </c>
      <c r="AL44" s="132"/>
      <c r="AM44" s="132">
        <v>15</v>
      </c>
      <c r="AN44" s="132"/>
      <c r="AO44" s="132"/>
      <c r="AP44" s="132"/>
      <c r="AQ44" s="132"/>
      <c r="AR44" s="132"/>
      <c r="AS44" s="132"/>
      <c r="AT44" s="132"/>
      <c r="AU44" s="207"/>
      <c r="AV44" s="214"/>
      <c r="AW44" s="132"/>
      <c r="AX44" s="132"/>
      <c r="AY44" s="132"/>
      <c r="AZ44" s="132"/>
      <c r="BA44" s="111">
        <v>1</v>
      </c>
      <c r="BB44" s="111"/>
      <c r="BC44" s="142"/>
      <c r="BD44" s="143">
        <v>1</v>
      </c>
      <c r="BE44" s="132">
        <f t="shared" si="28"/>
        <v>1</v>
      </c>
      <c r="BF44" s="132"/>
      <c r="BG44" s="132"/>
    </row>
    <row r="45" spans="1:59" s="116" customFormat="1" x14ac:dyDescent="0.4">
      <c r="A45" s="154" t="s">
        <v>78</v>
      </c>
      <c r="B45" s="210" t="s">
        <v>311</v>
      </c>
      <c r="C45" s="102" t="s">
        <v>323</v>
      </c>
      <c r="D45" s="204">
        <f t="shared" si="20"/>
        <v>25</v>
      </c>
      <c r="E45" s="204">
        <f t="shared" si="21"/>
        <v>12</v>
      </c>
      <c r="F45" s="205">
        <f t="shared" si="23"/>
        <v>0</v>
      </c>
      <c r="G45" s="205">
        <f t="shared" si="24"/>
        <v>10</v>
      </c>
      <c r="H45" s="107"/>
      <c r="I45" s="107"/>
      <c r="J45" s="107"/>
      <c r="K45" s="107">
        <v>10</v>
      </c>
      <c r="L45" s="107"/>
      <c r="M45" s="107"/>
      <c r="N45" s="205">
        <f t="shared" si="25"/>
        <v>2</v>
      </c>
      <c r="O45" s="204">
        <f t="shared" si="26"/>
        <v>13</v>
      </c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11"/>
      <c r="AC45" s="132"/>
      <c r="AD45" s="132"/>
      <c r="AE45" s="132"/>
      <c r="AF45" s="111"/>
      <c r="AG45" s="111">
        <v>10</v>
      </c>
      <c r="AH45" s="132">
        <v>2</v>
      </c>
      <c r="AI45" s="132">
        <v>13</v>
      </c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207"/>
      <c r="AV45" s="214"/>
      <c r="AW45" s="132"/>
      <c r="AX45" s="132"/>
      <c r="AY45" s="111"/>
      <c r="AZ45" s="111">
        <v>1</v>
      </c>
      <c r="BA45" s="132"/>
      <c r="BB45" s="132"/>
      <c r="BC45" s="142"/>
      <c r="BD45" s="143">
        <v>1</v>
      </c>
      <c r="BE45" s="132">
        <v>1</v>
      </c>
      <c r="BF45" s="132"/>
      <c r="BG45" s="132"/>
    </row>
    <row r="46" spans="1:59" s="116" customFormat="1" ht="46.5" customHeight="1" x14ac:dyDescent="0.4">
      <c r="A46" s="100" t="s">
        <v>136</v>
      </c>
      <c r="B46" s="209" t="s">
        <v>137</v>
      </c>
      <c r="C46" s="102" t="s">
        <v>324</v>
      </c>
      <c r="D46" s="204">
        <f t="shared" si="20"/>
        <v>100</v>
      </c>
      <c r="E46" s="204">
        <f t="shared" si="21"/>
        <v>42</v>
      </c>
      <c r="F46" s="205">
        <f t="shared" si="23"/>
        <v>0</v>
      </c>
      <c r="G46" s="205">
        <f t="shared" si="24"/>
        <v>32</v>
      </c>
      <c r="H46" s="107"/>
      <c r="I46" s="107"/>
      <c r="J46" s="107">
        <v>32</v>
      </c>
      <c r="K46" s="107"/>
      <c r="L46" s="107"/>
      <c r="M46" s="107"/>
      <c r="N46" s="205">
        <f t="shared" si="25"/>
        <v>10</v>
      </c>
      <c r="O46" s="204">
        <f t="shared" si="26"/>
        <v>58</v>
      </c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11"/>
      <c r="AC46" s="132"/>
      <c r="AD46" s="132"/>
      <c r="AE46" s="132"/>
      <c r="AF46" s="111"/>
      <c r="AG46" s="111">
        <v>16</v>
      </c>
      <c r="AH46" s="132">
        <v>5</v>
      </c>
      <c r="AI46" s="207">
        <v>29</v>
      </c>
      <c r="AJ46" s="111"/>
      <c r="AK46" s="111">
        <v>16</v>
      </c>
      <c r="AL46" s="132">
        <v>5</v>
      </c>
      <c r="AM46" s="207">
        <v>29</v>
      </c>
      <c r="AN46" s="132"/>
      <c r="AO46" s="132"/>
      <c r="AP46" s="132"/>
      <c r="AQ46" s="132"/>
      <c r="AR46" s="132"/>
      <c r="AS46" s="132"/>
      <c r="AT46" s="132"/>
      <c r="AU46" s="207"/>
      <c r="AV46" s="214"/>
      <c r="AW46" s="132"/>
      <c r="AX46" s="132"/>
      <c r="AY46" s="111"/>
      <c r="AZ46" s="111">
        <v>2</v>
      </c>
      <c r="BA46" s="111">
        <v>2</v>
      </c>
      <c r="BB46" s="132"/>
      <c r="BC46" s="142"/>
      <c r="BD46" s="143">
        <v>2</v>
      </c>
      <c r="BE46" s="132">
        <v>4</v>
      </c>
      <c r="BF46" s="132"/>
      <c r="BG46" s="132"/>
    </row>
    <row r="47" spans="1:59" s="7" customFormat="1" ht="57.75" customHeight="1" x14ac:dyDescent="0.4">
      <c r="A47" s="100" t="s">
        <v>263</v>
      </c>
      <c r="B47" s="217" t="s">
        <v>236</v>
      </c>
      <c r="C47" s="102" t="s">
        <v>319</v>
      </c>
      <c r="D47" s="204">
        <f t="shared" si="20"/>
        <v>100</v>
      </c>
      <c r="E47" s="204">
        <f t="shared" si="21"/>
        <v>40</v>
      </c>
      <c r="F47" s="205">
        <f>SUM(P47,T47,X47,AB47,AF47,AJ47,AN47,AR47)</f>
        <v>0</v>
      </c>
      <c r="G47" s="205">
        <f>SUM(Q47,U47,Y47,AC47,AG47,AK47,AO47,AS47)</f>
        <v>30</v>
      </c>
      <c r="H47" s="202"/>
      <c r="I47" s="107"/>
      <c r="J47" s="202"/>
      <c r="K47" s="107">
        <v>30</v>
      </c>
      <c r="L47" s="107"/>
      <c r="M47" s="107"/>
      <c r="N47" s="205">
        <f>SUM(R47,V47,Z47,AD47,AH47,AL47,AP47,AT47)</f>
        <v>10</v>
      </c>
      <c r="O47" s="204">
        <f>SUM(S47,W47,AA47,AE47,AI47,AM47,AQ47,AU47)</f>
        <v>60</v>
      </c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78">
        <v>30</v>
      </c>
      <c r="AL47" s="218">
        <v>10</v>
      </c>
      <c r="AM47" s="218">
        <v>60</v>
      </c>
      <c r="AN47" s="218"/>
      <c r="AO47" s="178"/>
      <c r="AP47" s="218"/>
      <c r="AQ47" s="219"/>
      <c r="AR47" s="132"/>
      <c r="AS47" s="111"/>
      <c r="AT47" s="132"/>
      <c r="AU47" s="207"/>
      <c r="AV47" s="214"/>
      <c r="AW47" s="132"/>
      <c r="AX47" s="132"/>
      <c r="AY47" s="132"/>
      <c r="AZ47" s="132"/>
      <c r="BA47" s="178">
        <v>4</v>
      </c>
      <c r="BB47" s="111"/>
      <c r="BC47" s="220"/>
      <c r="BD47" s="143">
        <v>2</v>
      </c>
      <c r="BE47" s="132">
        <v>4</v>
      </c>
      <c r="BF47" s="132"/>
      <c r="BG47" s="132">
        <v>4</v>
      </c>
    </row>
    <row r="48" spans="1:59" s="7" customFormat="1" ht="53.25" customHeight="1" x14ac:dyDescent="0.4">
      <c r="A48" s="100" t="s">
        <v>265</v>
      </c>
      <c r="B48" s="217" t="s">
        <v>142</v>
      </c>
      <c r="C48" s="102" t="s">
        <v>320</v>
      </c>
      <c r="D48" s="204">
        <f t="shared" si="20"/>
        <v>150</v>
      </c>
      <c r="E48" s="204">
        <f t="shared" si="21"/>
        <v>40</v>
      </c>
      <c r="F48" s="205">
        <f>SUM(P48,T48,X48,AB48,AF48,AJ48,AN48,AR48)</f>
        <v>0</v>
      </c>
      <c r="G48" s="205">
        <f>SUM(Q48,U48,Y48,AC48,AG48,AK48,AO48,AS48)</f>
        <v>30</v>
      </c>
      <c r="H48" s="107"/>
      <c r="I48" s="107"/>
      <c r="J48" s="107">
        <v>30</v>
      </c>
      <c r="K48" s="202"/>
      <c r="L48" s="107"/>
      <c r="M48" s="107"/>
      <c r="N48" s="205">
        <f>SUM(R48,V48,Z48,AD48,AH48,AL48,AP48,AT48)</f>
        <v>10</v>
      </c>
      <c r="O48" s="204">
        <f>SUM(S48,W48,AA48,AE48,AI48,AM48,AQ48,AU48)</f>
        <v>110</v>
      </c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11">
        <v>30</v>
      </c>
      <c r="AP48" s="132">
        <v>10</v>
      </c>
      <c r="AQ48" s="207">
        <v>110</v>
      </c>
      <c r="AR48" s="132"/>
      <c r="AS48" s="111"/>
      <c r="AT48" s="132"/>
      <c r="AU48" s="207"/>
      <c r="AV48" s="214"/>
      <c r="AW48" s="132"/>
      <c r="AX48" s="132"/>
      <c r="AY48" s="132"/>
      <c r="AZ48" s="132"/>
      <c r="BA48" s="132"/>
      <c r="BB48" s="111">
        <v>6</v>
      </c>
      <c r="BC48" s="220"/>
      <c r="BD48" s="143">
        <v>2</v>
      </c>
      <c r="BE48" s="132">
        <v>6</v>
      </c>
      <c r="BF48" s="132"/>
      <c r="BG48" s="132"/>
    </row>
    <row r="49" spans="1:59" s="7" customFormat="1" ht="60" customHeight="1" x14ac:dyDescent="0.4">
      <c r="A49" s="127" t="s">
        <v>79</v>
      </c>
      <c r="B49" s="221" t="s">
        <v>80</v>
      </c>
      <c r="C49" s="222"/>
      <c r="D49" s="130">
        <f>SUM(D50:D59)</f>
        <v>600</v>
      </c>
      <c r="E49" s="130">
        <f t="shared" ref="E49:BG49" si="29">SUM(E50:E59)</f>
        <v>251</v>
      </c>
      <c r="F49" s="130">
        <f t="shared" si="29"/>
        <v>70</v>
      </c>
      <c r="G49" s="130">
        <f t="shared" si="29"/>
        <v>106</v>
      </c>
      <c r="H49" s="130">
        <f t="shared" si="29"/>
        <v>8</v>
      </c>
      <c r="I49" s="130">
        <f t="shared" ref="I49" si="30">SUM(I50:I59)</f>
        <v>48</v>
      </c>
      <c r="J49" s="130">
        <f t="shared" si="29"/>
        <v>0</v>
      </c>
      <c r="K49" s="130">
        <f t="shared" ref="K49" si="31">SUM(K50:K59)</f>
        <v>50</v>
      </c>
      <c r="L49" s="130">
        <f t="shared" si="29"/>
        <v>0</v>
      </c>
      <c r="M49" s="130">
        <f t="shared" si="29"/>
        <v>0</v>
      </c>
      <c r="N49" s="130">
        <f t="shared" si="29"/>
        <v>75</v>
      </c>
      <c r="O49" s="130">
        <f t="shared" si="29"/>
        <v>349</v>
      </c>
      <c r="P49" s="130">
        <f t="shared" si="29"/>
        <v>0</v>
      </c>
      <c r="Q49" s="130">
        <f t="shared" si="29"/>
        <v>0</v>
      </c>
      <c r="R49" s="130">
        <f t="shared" si="29"/>
        <v>0</v>
      </c>
      <c r="S49" s="130">
        <f t="shared" si="29"/>
        <v>0</v>
      </c>
      <c r="T49" s="130">
        <f t="shared" si="29"/>
        <v>0</v>
      </c>
      <c r="U49" s="130">
        <f t="shared" si="29"/>
        <v>0</v>
      </c>
      <c r="V49" s="130">
        <f t="shared" si="29"/>
        <v>0</v>
      </c>
      <c r="W49" s="130">
        <f t="shared" si="29"/>
        <v>0</v>
      </c>
      <c r="X49" s="130">
        <f t="shared" si="29"/>
        <v>0</v>
      </c>
      <c r="Y49" s="130">
        <f t="shared" si="29"/>
        <v>16</v>
      </c>
      <c r="Z49" s="130">
        <f t="shared" si="29"/>
        <v>10</v>
      </c>
      <c r="AA49" s="130">
        <f t="shared" si="29"/>
        <v>49</v>
      </c>
      <c r="AB49" s="130">
        <f t="shared" si="29"/>
        <v>30</v>
      </c>
      <c r="AC49" s="130">
        <f t="shared" si="29"/>
        <v>8</v>
      </c>
      <c r="AD49" s="130">
        <f t="shared" si="29"/>
        <v>10</v>
      </c>
      <c r="AE49" s="130">
        <f t="shared" si="29"/>
        <v>77</v>
      </c>
      <c r="AF49" s="130">
        <f t="shared" si="29"/>
        <v>8</v>
      </c>
      <c r="AG49" s="130">
        <f t="shared" si="29"/>
        <v>18</v>
      </c>
      <c r="AH49" s="130">
        <f t="shared" si="29"/>
        <v>10</v>
      </c>
      <c r="AI49" s="130">
        <f t="shared" si="29"/>
        <v>39</v>
      </c>
      <c r="AJ49" s="130">
        <f t="shared" si="29"/>
        <v>16</v>
      </c>
      <c r="AK49" s="130">
        <f t="shared" si="29"/>
        <v>24</v>
      </c>
      <c r="AL49" s="130">
        <f t="shared" si="29"/>
        <v>15</v>
      </c>
      <c r="AM49" s="130">
        <f t="shared" si="29"/>
        <v>70</v>
      </c>
      <c r="AN49" s="130">
        <f t="shared" si="29"/>
        <v>16</v>
      </c>
      <c r="AO49" s="130">
        <f t="shared" si="29"/>
        <v>24</v>
      </c>
      <c r="AP49" s="130">
        <f t="shared" si="29"/>
        <v>20</v>
      </c>
      <c r="AQ49" s="130">
        <f t="shared" si="29"/>
        <v>90</v>
      </c>
      <c r="AR49" s="130">
        <f t="shared" si="29"/>
        <v>0</v>
      </c>
      <c r="AS49" s="130">
        <f t="shared" si="29"/>
        <v>16</v>
      </c>
      <c r="AT49" s="130">
        <f t="shared" si="29"/>
        <v>10</v>
      </c>
      <c r="AU49" s="130">
        <f t="shared" si="29"/>
        <v>24</v>
      </c>
      <c r="AV49" s="130">
        <f t="shared" si="29"/>
        <v>0</v>
      </c>
      <c r="AW49" s="130">
        <f t="shared" si="29"/>
        <v>0</v>
      </c>
      <c r="AX49" s="130">
        <f t="shared" si="29"/>
        <v>3</v>
      </c>
      <c r="AY49" s="130">
        <f t="shared" si="29"/>
        <v>5</v>
      </c>
      <c r="AZ49" s="130">
        <f t="shared" si="29"/>
        <v>3</v>
      </c>
      <c r="BA49" s="130">
        <f t="shared" si="29"/>
        <v>5</v>
      </c>
      <c r="BB49" s="130">
        <f t="shared" si="29"/>
        <v>6</v>
      </c>
      <c r="BC49" s="130">
        <f t="shared" si="29"/>
        <v>2</v>
      </c>
      <c r="BD49" s="130">
        <f t="shared" si="29"/>
        <v>10.559999999999999</v>
      </c>
      <c r="BE49" s="130">
        <f t="shared" si="29"/>
        <v>24</v>
      </c>
      <c r="BF49" s="130">
        <f t="shared" si="29"/>
        <v>0</v>
      </c>
      <c r="BG49" s="130">
        <f t="shared" si="29"/>
        <v>0</v>
      </c>
    </row>
    <row r="50" spans="1:59" s="7" customFormat="1" ht="33" customHeight="1" x14ac:dyDescent="0.4">
      <c r="A50" s="100" t="s">
        <v>10</v>
      </c>
      <c r="B50" s="210" t="s">
        <v>118</v>
      </c>
      <c r="C50" s="102" t="s">
        <v>305</v>
      </c>
      <c r="D50" s="204">
        <f t="shared" ref="D50:D59" si="32">SUM(E50,O50)</f>
        <v>75</v>
      </c>
      <c r="E50" s="204">
        <f t="shared" ref="E50:E59" si="33">SUM(F50:G50,N50)</f>
        <v>26</v>
      </c>
      <c r="F50" s="205">
        <f>SUM(P50,T50,X50,AB50,AF50,AJ50,AN50,AR50)</f>
        <v>8</v>
      </c>
      <c r="G50" s="205">
        <f>SUM(Q50,U50,Y50,AC50,AG50,AK50,AO50,AS50)</f>
        <v>8</v>
      </c>
      <c r="H50" s="107"/>
      <c r="I50" s="107"/>
      <c r="J50" s="107"/>
      <c r="K50" s="107">
        <v>8</v>
      </c>
      <c r="L50" s="107"/>
      <c r="M50" s="107"/>
      <c r="N50" s="205">
        <f>SUM(R50,V50,Z50,AD50,AH50,AL50,AP50,AT50)</f>
        <v>10</v>
      </c>
      <c r="O50" s="204">
        <f>SUM(S50,W50,AA50,AE50,AI50,AM50,AQ50,AU50)</f>
        <v>49</v>
      </c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11">
        <v>8</v>
      </c>
      <c r="AC50" s="111">
        <v>8</v>
      </c>
      <c r="AD50" s="132">
        <v>10</v>
      </c>
      <c r="AE50" s="132">
        <v>49</v>
      </c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207"/>
      <c r="AV50" s="214"/>
      <c r="AW50" s="132"/>
      <c r="AX50" s="132"/>
      <c r="AY50" s="111">
        <v>3</v>
      </c>
      <c r="AZ50" s="132"/>
      <c r="BA50" s="111"/>
      <c r="BB50" s="111"/>
      <c r="BC50" s="122"/>
      <c r="BD50" s="143">
        <f>SUM(E50)/25</f>
        <v>1.04</v>
      </c>
      <c r="BE50" s="132">
        <f t="shared" ref="BE50:BE59" si="34">SUM(AV50:BC50)</f>
        <v>3</v>
      </c>
      <c r="BF50" s="132"/>
      <c r="BG50" s="132"/>
    </row>
    <row r="51" spans="1:59" s="7" customFormat="1" x14ac:dyDescent="0.4">
      <c r="A51" s="100" t="s">
        <v>9</v>
      </c>
      <c r="B51" s="210" t="s">
        <v>119</v>
      </c>
      <c r="C51" s="102" t="s">
        <v>323</v>
      </c>
      <c r="D51" s="204">
        <f t="shared" si="32"/>
        <v>50</v>
      </c>
      <c r="E51" s="204">
        <f t="shared" si="33"/>
        <v>21</v>
      </c>
      <c r="F51" s="205">
        <f t="shared" ref="F51:F56" si="35">SUM(P51,T51,X51,AB51,AF51,AJ51,AN51,AR51)</f>
        <v>8</v>
      </c>
      <c r="G51" s="205">
        <f t="shared" ref="G51:G56" si="36">SUM(Q51,U51,Y51,AC51,AG51,AK51,AO51,AS51)</f>
        <v>8</v>
      </c>
      <c r="H51" s="107"/>
      <c r="I51" s="107"/>
      <c r="J51" s="107"/>
      <c r="K51" s="107">
        <v>8</v>
      </c>
      <c r="L51" s="107"/>
      <c r="M51" s="107"/>
      <c r="N51" s="205">
        <f t="shared" ref="N51:N59" si="37">SUM(R51,V51,Z51,AD51,AH51,AL51,AP51,AT51)</f>
        <v>5</v>
      </c>
      <c r="O51" s="204">
        <f t="shared" ref="O51:O59" si="38">SUM(S51,W51,AA51,AE51,AI51,AM51,AQ51,AU51)</f>
        <v>29</v>
      </c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11"/>
      <c r="AC51" s="111"/>
      <c r="AD51" s="132"/>
      <c r="AE51" s="132"/>
      <c r="AF51" s="111">
        <v>8</v>
      </c>
      <c r="AG51" s="111">
        <v>8</v>
      </c>
      <c r="AH51" s="132">
        <v>5</v>
      </c>
      <c r="AI51" s="132">
        <v>29</v>
      </c>
      <c r="AJ51" s="132"/>
      <c r="AK51" s="132"/>
      <c r="AL51" s="218"/>
      <c r="AM51" s="218"/>
      <c r="AN51" s="218"/>
      <c r="AO51" s="218"/>
      <c r="AP51" s="218"/>
      <c r="AQ51" s="218"/>
      <c r="AR51" s="218"/>
      <c r="AS51" s="218"/>
      <c r="AT51" s="218"/>
      <c r="AU51" s="219"/>
      <c r="AV51" s="223"/>
      <c r="AW51" s="218"/>
      <c r="AX51" s="218"/>
      <c r="AY51" s="178"/>
      <c r="AZ51" s="178">
        <v>2</v>
      </c>
      <c r="BA51" s="178"/>
      <c r="BB51" s="178"/>
      <c r="BC51" s="224"/>
      <c r="BD51" s="225">
        <f>SUM(E51)/25</f>
        <v>0.84</v>
      </c>
      <c r="BE51" s="218">
        <f t="shared" si="34"/>
        <v>2</v>
      </c>
      <c r="BF51" s="218"/>
      <c r="BG51" s="218"/>
    </row>
    <row r="52" spans="1:59" s="7" customFormat="1" ht="33" customHeight="1" x14ac:dyDescent="0.4">
      <c r="A52" s="100" t="s">
        <v>8</v>
      </c>
      <c r="B52" s="210" t="s">
        <v>97</v>
      </c>
      <c r="C52" s="102" t="s">
        <v>318</v>
      </c>
      <c r="D52" s="204">
        <f t="shared" si="32"/>
        <v>25</v>
      </c>
      <c r="E52" s="204">
        <f t="shared" si="33"/>
        <v>12</v>
      </c>
      <c r="F52" s="205">
        <f t="shared" si="35"/>
        <v>12</v>
      </c>
      <c r="G52" s="205">
        <f t="shared" si="36"/>
        <v>0</v>
      </c>
      <c r="H52" s="107"/>
      <c r="I52" s="107"/>
      <c r="J52" s="107"/>
      <c r="K52" s="107"/>
      <c r="L52" s="107"/>
      <c r="M52" s="107"/>
      <c r="N52" s="205">
        <f t="shared" si="37"/>
        <v>0</v>
      </c>
      <c r="O52" s="204">
        <f t="shared" si="38"/>
        <v>13</v>
      </c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11">
        <v>12</v>
      </c>
      <c r="AC52" s="111"/>
      <c r="AD52" s="132"/>
      <c r="AE52" s="132">
        <v>13</v>
      </c>
      <c r="AF52" s="111"/>
      <c r="AG52" s="111"/>
      <c r="AH52" s="132"/>
      <c r="AI52" s="132"/>
      <c r="AJ52" s="132"/>
      <c r="AK52" s="132"/>
      <c r="AL52" s="218"/>
      <c r="AM52" s="218"/>
      <c r="AN52" s="218"/>
      <c r="AO52" s="218"/>
      <c r="AP52" s="218"/>
      <c r="AQ52" s="218"/>
      <c r="AR52" s="218"/>
      <c r="AS52" s="218"/>
      <c r="AT52" s="218"/>
      <c r="AU52" s="219"/>
      <c r="AV52" s="223"/>
      <c r="AW52" s="218"/>
      <c r="AX52" s="218"/>
      <c r="AY52" s="178">
        <v>1</v>
      </c>
      <c r="AZ52" s="178"/>
      <c r="BA52" s="178"/>
      <c r="BB52" s="178"/>
      <c r="BC52" s="224"/>
      <c r="BD52" s="225">
        <v>1</v>
      </c>
      <c r="BE52" s="218">
        <f t="shared" si="34"/>
        <v>1</v>
      </c>
      <c r="BF52" s="218"/>
      <c r="BG52" s="218"/>
    </row>
    <row r="53" spans="1:59" s="7" customFormat="1" x14ac:dyDescent="0.4">
      <c r="A53" s="100" t="s">
        <v>7</v>
      </c>
      <c r="B53" s="210" t="s">
        <v>92</v>
      </c>
      <c r="C53" s="102" t="s">
        <v>127</v>
      </c>
      <c r="D53" s="204">
        <f t="shared" si="32"/>
        <v>50</v>
      </c>
      <c r="E53" s="204">
        <f t="shared" si="33"/>
        <v>26</v>
      </c>
      <c r="F53" s="205">
        <f t="shared" si="35"/>
        <v>8</v>
      </c>
      <c r="G53" s="205">
        <f t="shared" si="36"/>
        <v>8</v>
      </c>
      <c r="H53" s="107">
        <v>8</v>
      </c>
      <c r="I53" s="107"/>
      <c r="J53" s="107"/>
      <c r="K53" s="107"/>
      <c r="L53" s="107"/>
      <c r="M53" s="107"/>
      <c r="N53" s="205">
        <f t="shared" si="37"/>
        <v>10</v>
      </c>
      <c r="O53" s="204">
        <f t="shared" si="38"/>
        <v>24</v>
      </c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11"/>
      <c r="AC53" s="111"/>
      <c r="AD53" s="132"/>
      <c r="AE53" s="132"/>
      <c r="AF53" s="111"/>
      <c r="AG53" s="111"/>
      <c r="AH53" s="132"/>
      <c r="AI53" s="132"/>
      <c r="AJ53" s="111">
        <v>8</v>
      </c>
      <c r="AK53" s="111">
        <v>8</v>
      </c>
      <c r="AL53" s="218">
        <v>10</v>
      </c>
      <c r="AM53" s="218">
        <v>24</v>
      </c>
      <c r="AN53" s="218"/>
      <c r="AO53" s="218"/>
      <c r="AP53" s="218"/>
      <c r="AQ53" s="218"/>
      <c r="AR53" s="218"/>
      <c r="AS53" s="218"/>
      <c r="AT53" s="218"/>
      <c r="AU53" s="219"/>
      <c r="AV53" s="223"/>
      <c r="AW53" s="218"/>
      <c r="AX53" s="218"/>
      <c r="AY53" s="178"/>
      <c r="AZ53" s="218"/>
      <c r="BA53" s="178">
        <v>2</v>
      </c>
      <c r="BB53" s="178"/>
      <c r="BC53" s="224"/>
      <c r="BD53" s="225">
        <f t="shared" ref="BD53:BD59" si="39">SUM(E53)/25</f>
        <v>1.04</v>
      </c>
      <c r="BE53" s="218">
        <f t="shared" si="34"/>
        <v>2</v>
      </c>
      <c r="BF53" s="218"/>
      <c r="BG53" s="218"/>
    </row>
    <row r="54" spans="1:59" s="7" customFormat="1" ht="35.25" customHeight="1" x14ac:dyDescent="0.4">
      <c r="A54" s="100" t="s">
        <v>6</v>
      </c>
      <c r="B54" s="210" t="s">
        <v>98</v>
      </c>
      <c r="C54" s="102" t="s">
        <v>139</v>
      </c>
      <c r="D54" s="204">
        <f t="shared" si="32"/>
        <v>75</v>
      </c>
      <c r="E54" s="204">
        <f t="shared" si="33"/>
        <v>26</v>
      </c>
      <c r="F54" s="205">
        <f t="shared" si="35"/>
        <v>8</v>
      </c>
      <c r="G54" s="205">
        <f t="shared" si="36"/>
        <v>8</v>
      </c>
      <c r="H54" s="107"/>
      <c r="I54" s="107"/>
      <c r="J54" s="107"/>
      <c r="K54" s="107">
        <v>8</v>
      </c>
      <c r="L54" s="107"/>
      <c r="M54" s="107"/>
      <c r="N54" s="205">
        <f t="shared" si="37"/>
        <v>10</v>
      </c>
      <c r="O54" s="204">
        <f t="shared" si="38"/>
        <v>49</v>
      </c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11"/>
      <c r="AC54" s="111"/>
      <c r="AD54" s="132"/>
      <c r="AE54" s="132"/>
      <c r="AF54" s="111"/>
      <c r="AG54" s="111"/>
      <c r="AH54" s="132"/>
      <c r="AI54" s="132"/>
      <c r="AJ54" s="132"/>
      <c r="AK54" s="132"/>
      <c r="AL54" s="218"/>
      <c r="AM54" s="218"/>
      <c r="AN54" s="178">
        <v>8</v>
      </c>
      <c r="AO54" s="178">
        <v>8</v>
      </c>
      <c r="AP54" s="218">
        <v>10</v>
      </c>
      <c r="AQ54" s="218">
        <v>49</v>
      </c>
      <c r="AR54" s="218"/>
      <c r="AS54" s="218"/>
      <c r="AT54" s="218"/>
      <c r="AU54" s="219"/>
      <c r="AV54" s="223"/>
      <c r="AW54" s="218"/>
      <c r="AX54" s="218"/>
      <c r="AY54" s="178"/>
      <c r="AZ54" s="178"/>
      <c r="BA54" s="178"/>
      <c r="BB54" s="178">
        <v>3</v>
      </c>
      <c r="BC54" s="224"/>
      <c r="BD54" s="225">
        <f t="shared" si="39"/>
        <v>1.04</v>
      </c>
      <c r="BE54" s="218">
        <f t="shared" si="34"/>
        <v>3</v>
      </c>
      <c r="BF54" s="218"/>
      <c r="BG54" s="218"/>
    </row>
    <row r="55" spans="1:59" s="7" customFormat="1" x14ac:dyDescent="0.4">
      <c r="A55" s="100" t="s">
        <v>5</v>
      </c>
      <c r="B55" s="210" t="s">
        <v>99</v>
      </c>
      <c r="C55" s="102" t="s">
        <v>326</v>
      </c>
      <c r="D55" s="204">
        <f t="shared" si="32"/>
        <v>50</v>
      </c>
      <c r="E55" s="204">
        <f t="shared" si="33"/>
        <v>26</v>
      </c>
      <c r="F55" s="205">
        <f t="shared" si="35"/>
        <v>0</v>
      </c>
      <c r="G55" s="205">
        <f t="shared" si="36"/>
        <v>16</v>
      </c>
      <c r="H55" s="107"/>
      <c r="I55" s="107">
        <v>8</v>
      </c>
      <c r="J55" s="107"/>
      <c r="K55" s="107">
        <v>8</v>
      </c>
      <c r="L55" s="107"/>
      <c r="M55" s="107"/>
      <c r="N55" s="205">
        <f t="shared" si="37"/>
        <v>10</v>
      </c>
      <c r="O55" s="204">
        <f t="shared" si="38"/>
        <v>24</v>
      </c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11"/>
      <c r="AC55" s="111"/>
      <c r="AD55" s="132"/>
      <c r="AE55" s="132"/>
      <c r="AF55" s="111"/>
      <c r="AG55" s="111"/>
      <c r="AH55" s="132"/>
      <c r="AI55" s="132"/>
      <c r="AJ55" s="132"/>
      <c r="AK55" s="132"/>
      <c r="AL55" s="218"/>
      <c r="AM55" s="218"/>
      <c r="AN55" s="218"/>
      <c r="AO55" s="218"/>
      <c r="AP55" s="218"/>
      <c r="AQ55" s="218"/>
      <c r="AR55" s="178"/>
      <c r="AS55" s="178">
        <v>16</v>
      </c>
      <c r="AT55" s="218">
        <v>10</v>
      </c>
      <c r="AU55" s="219">
        <v>24</v>
      </c>
      <c r="AV55" s="223"/>
      <c r="AW55" s="218"/>
      <c r="AX55" s="218"/>
      <c r="AY55" s="178"/>
      <c r="AZ55" s="178"/>
      <c r="BA55" s="178"/>
      <c r="BB55" s="178"/>
      <c r="BC55" s="224">
        <v>2</v>
      </c>
      <c r="BD55" s="225">
        <f t="shared" si="39"/>
        <v>1.04</v>
      </c>
      <c r="BE55" s="218">
        <f t="shared" si="34"/>
        <v>2</v>
      </c>
      <c r="BF55" s="218"/>
      <c r="BG55" s="218"/>
    </row>
    <row r="56" spans="1:59" s="7" customFormat="1" ht="35.25" customHeight="1" x14ac:dyDescent="0.4">
      <c r="A56" s="198" t="s">
        <v>20</v>
      </c>
      <c r="B56" s="210" t="s">
        <v>100</v>
      </c>
      <c r="C56" s="102" t="s">
        <v>139</v>
      </c>
      <c r="D56" s="204">
        <f t="shared" si="32"/>
        <v>75</v>
      </c>
      <c r="E56" s="204">
        <f t="shared" si="33"/>
        <v>34</v>
      </c>
      <c r="F56" s="205">
        <f t="shared" si="35"/>
        <v>8</v>
      </c>
      <c r="G56" s="205">
        <f t="shared" si="36"/>
        <v>16</v>
      </c>
      <c r="H56" s="107"/>
      <c r="I56" s="107">
        <v>8</v>
      </c>
      <c r="J56" s="107"/>
      <c r="K56" s="107">
        <v>8</v>
      </c>
      <c r="L56" s="107"/>
      <c r="M56" s="107"/>
      <c r="N56" s="205">
        <f t="shared" si="37"/>
        <v>10</v>
      </c>
      <c r="O56" s="204">
        <f t="shared" si="38"/>
        <v>41</v>
      </c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11"/>
      <c r="AC56" s="111"/>
      <c r="AD56" s="132"/>
      <c r="AE56" s="132"/>
      <c r="AF56" s="111"/>
      <c r="AG56" s="111"/>
      <c r="AH56" s="132"/>
      <c r="AI56" s="132"/>
      <c r="AJ56" s="111"/>
      <c r="AK56" s="111"/>
      <c r="AL56" s="218"/>
      <c r="AM56" s="218"/>
      <c r="AN56" s="178">
        <v>8</v>
      </c>
      <c r="AO56" s="178">
        <v>16</v>
      </c>
      <c r="AP56" s="218">
        <v>10</v>
      </c>
      <c r="AQ56" s="218">
        <v>41</v>
      </c>
      <c r="AR56" s="178"/>
      <c r="AS56" s="178"/>
      <c r="AT56" s="218"/>
      <c r="AU56" s="219"/>
      <c r="AV56" s="223"/>
      <c r="AW56" s="218"/>
      <c r="AX56" s="218"/>
      <c r="AY56" s="178"/>
      <c r="AZ56" s="218"/>
      <c r="BA56" s="178"/>
      <c r="BB56" s="178">
        <v>3</v>
      </c>
      <c r="BC56" s="224"/>
      <c r="BD56" s="225">
        <f t="shared" si="39"/>
        <v>1.36</v>
      </c>
      <c r="BE56" s="218">
        <f t="shared" si="34"/>
        <v>3</v>
      </c>
      <c r="BF56" s="218"/>
      <c r="BG56" s="218"/>
    </row>
    <row r="57" spans="1:59" s="7" customFormat="1" x14ac:dyDescent="0.4">
      <c r="A57" s="100" t="s">
        <v>21</v>
      </c>
      <c r="B57" s="226" t="s">
        <v>120</v>
      </c>
      <c r="C57" s="102" t="s">
        <v>127</v>
      </c>
      <c r="D57" s="204">
        <f t="shared" si="32"/>
        <v>75</v>
      </c>
      <c r="E57" s="204">
        <f t="shared" si="33"/>
        <v>29</v>
      </c>
      <c r="F57" s="205">
        <f t="shared" ref="F57:G59" si="40">SUM(P57,T57,X57,AB57,AF57,AJ57,AN57,AR57)</f>
        <v>8</v>
      </c>
      <c r="G57" s="205">
        <f t="shared" si="40"/>
        <v>16</v>
      </c>
      <c r="H57" s="107"/>
      <c r="I57" s="107">
        <v>16</v>
      </c>
      <c r="J57" s="107"/>
      <c r="K57" s="107"/>
      <c r="L57" s="107"/>
      <c r="M57" s="107"/>
      <c r="N57" s="205">
        <f t="shared" si="37"/>
        <v>5</v>
      </c>
      <c r="O57" s="204">
        <f t="shared" si="38"/>
        <v>46</v>
      </c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11"/>
      <c r="AC57" s="111"/>
      <c r="AD57" s="132"/>
      <c r="AE57" s="132"/>
      <c r="AF57" s="111"/>
      <c r="AG57" s="111"/>
      <c r="AH57" s="132"/>
      <c r="AI57" s="132"/>
      <c r="AJ57" s="111">
        <v>8</v>
      </c>
      <c r="AK57" s="111">
        <v>16</v>
      </c>
      <c r="AL57" s="218">
        <v>5</v>
      </c>
      <c r="AM57" s="218">
        <v>46</v>
      </c>
      <c r="AN57" s="218"/>
      <c r="AO57" s="218"/>
      <c r="AP57" s="218"/>
      <c r="AQ57" s="218"/>
      <c r="AR57" s="178"/>
      <c r="AS57" s="178"/>
      <c r="AT57" s="218"/>
      <c r="AU57" s="219"/>
      <c r="AV57" s="223"/>
      <c r="AW57" s="218"/>
      <c r="AX57" s="218"/>
      <c r="AY57" s="178"/>
      <c r="AZ57" s="178"/>
      <c r="BA57" s="178">
        <v>3</v>
      </c>
      <c r="BB57" s="178"/>
      <c r="BC57" s="224"/>
      <c r="BD57" s="225">
        <f t="shared" si="39"/>
        <v>1.1599999999999999</v>
      </c>
      <c r="BE57" s="218">
        <f t="shared" si="34"/>
        <v>3</v>
      </c>
      <c r="BF57" s="218"/>
      <c r="BG57" s="218"/>
    </row>
    <row r="58" spans="1:59" s="7" customFormat="1" ht="35.25" customHeight="1" x14ac:dyDescent="0.4">
      <c r="A58" s="198" t="s">
        <v>22</v>
      </c>
      <c r="B58" s="210" t="s">
        <v>121</v>
      </c>
      <c r="C58" s="102" t="s">
        <v>321</v>
      </c>
      <c r="D58" s="204">
        <f t="shared" si="32"/>
        <v>75</v>
      </c>
      <c r="E58" s="204">
        <f t="shared" si="33"/>
        <v>26</v>
      </c>
      <c r="F58" s="205">
        <f t="shared" si="40"/>
        <v>0</v>
      </c>
      <c r="G58" s="205">
        <f t="shared" si="40"/>
        <v>16</v>
      </c>
      <c r="H58" s="107"/>
      <c r="I58" s="107">
        <v>16</v>
      </c>
      <c r="J58" s="107"/>
      <c r="K58" s="107"/>
      <c r="L58" s="107"/>
      <c r="M58" s="107"/>
      <c r="N58" s="205">
        <f t="shared" si="37"/>
        <v>10</v>
      </c>
      <c r="O58" s="204">
        <f t="shared" si="38"/>
        <v>49</v>
      </c>
      <c r="P58" s="132"/>
      <c r="Q58" s="132"/>
      <c r="R58" s="132"/>
      <c r="S58" s="132"/>
      <c r="T58" s="132"/>
      <c r="U58" s="132"/>
      <c r="V58" s="132"/>
      <c r="W58" s="132"/>
      <c r="X58" s="111">
        <v>0</v>
      </c>
      <c r="Y58" s="111">
        <v>16</v>
      </c>
      <c r="Z58" s="132">
        <v>10</v>
      </c>
      <c r="AA58" s="132">
        <v>49</v>
      </c>
      <c r="AB58" s="111"/>
      <c r="AC58" s="111"/>
      <c r="AD58" s="132"/>
      <c r="AE58" s="132"/>
      <c r="AF58" s="111"/>
      <c r="AG58" s="111"/>
      <c r="AH58" s="132"/>
      <c r="AI58" s="132"/>
      <c r="AJ58" s="111"/>
      <c r="AK58" s="111"/>
      <c r="AL58" s="218"/>
      <c r="AM58" s="218"/>
      <c r="AN58" s="178"/>
      <c r="AO58" s="178"/>
      <c r="AP58" s="218"/>
      <c r="AQ58" s="218"/>
      <c r="AR58" s="178"/>
      <c r="AS58" s="178"/>
      <c r="AT58" s="218"/>
      <c r="AU58" s="219"/>
      <c r="AV58" s="223"/>
      <c r="AW58" s="218"/>
      <c r="AX58" s="178">
        <v>3</v>
      </c>
      <c r="AY58" s="178"/>
      <c r="AZ58" s="178"/>
      <c r="BA58" s="178"/>
      <c r="BB58" s="178"/>
      <c r="BC58" s="224"/>
      <c r="BD58" s="225">
        <f t="shared" si="39"/>
        <v>1.04</v>
      </c>
      <c r="BE58" s="218">
        <f t="shared" si="34"/>
        <v>3</v>
      </c>
      <c r="BF58" s="218"/>
      <c r="BG58" s="218"/>
    </row>
    <row r="59" spans="1:59" s="7" customFormat="1" x14ac:dyDescent="0.4">
      <c r="A59" s="100" t="s">
        <v>23</v>
      </c>
      <c r="B59" s="210" t="s">
        <v>101</v>
      </c>
      <c r="C59" s="102" t="s">
        <v>325</v>
      </c>
      <c r="D59" s="204">
        <f t="shared" si="32"/>
        <v>50</v>
      </c>
      <c r="E59" s="204">
        <f t="shared" si="33"/>
        <v>25</v>
      </c>
      <c r="F59" s="205">
        <f t="shared" si="40"/>
        <v>10</v>
      </c>
      <c r="G59" s="205">
        <f t="shared" si="40"/>
        <v>10</v>
      </c>
      <c r="H59" s="107"/>
      <c r="I59" s="107"/>
      <c r="J59" s="107"/>
      <c r="K59" s="107">
        <v>10</v>
      </c>
      <c r="L59" s="107"/>
      <c r="M59" s="107"/>
      <c r="N59" s="205">
        <f t="shared" si="37"/>
        <v>5</v>
      </c>
      <c r="O59" s="204">
        <f t="shared" si="38"/>
        <v>25</v>
      </c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11">
        <v>10</v>
      </c>
      <c r="AC59" s="132"/>
      <c r="AD59" s="132"/>
      <c r="AE59" s="132">
        <v>15</v>
      </c>
      <c r="AF59" s="111"/>
      <c r="AG59" s="111">
        <v>10</v>
      </c>
      <c r="AH59" s="132">
        <v>5</v>
      </c>
      <c r="AI59" s="132">
        <v>10</v>
      </c>
      <c r="AJ59" s="111"/>
      <c r="AK59" s="111"/>
      <c r="AL59" s="218"/>
      <c r="AM59" s="219"/>
      <c r="AN59" s="178"/>
      <c r="AO59" s="218"/>
      <c r="AP59" s="218"/>
      <c r="AQ59" s="218"/>
      <c r="AR59" s="178"/>
      <c r="AS59" s="178"/>
      <c r="AT59" s="218"/>
      <c r="AU59" s="219"/>
      <c r="AV59" s="223"/>
      <c r="AW59" s="218"/>
      <c r="AX59" s="218"/>
      <c r="AY59" s="178">
        <v>1</v>
      </c>
      <c r="AZ59" s="178">
        <v>1</v>
      </c>
      <c r="BA59" s="178"/>
      <c r="BB59" s="178"/>
      <c r="BC59" s="224"/>
      <c r="BD59" s="225">
        <f t="shared" si="39"/>
        <v>1</v>
      </c>
      <c r="BE59" s="218">
        <f t="shared" si="34"/>
        <v>2</v>
      </c>
      <c r="BF59" s="218"/>
      <c r="BG59" s="218"/>
    </row>
    <row r="60" spans="1:59" s="8" customFormat="1" ht="44.4" x14ac:dyDescent="0.4">
      <c r="A60" s="127" t="s">
        <v>29</v>
      </c>
      <c r="B60" s="212" t="s">
        <v>93</v>
      </c>
      <c r="C60" s="215"/>
      <c r="D60" s="130"/>
      <c r="E60" s="130"/>
      <c r="F60" s="134"/>
      <c r="G60" s="134"/>
      <c r="H60" s="134"/>
      <c r="I60" s="134"/>
      <c r="J60" s="134"/>
      <c r="K60" s="134"/>
      <c r="L60" s="134"/>
      <c r="M60" s="134"/>
      <c r="N60" s="134"/>
      <c r="O60" s="130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5"/>
      <c r="AV60" s="136"/>
      <c r="AW60" s="134"/>
      <c r="AX60" s="134"/>
      <c r="AY60" s="134"/>
      <c r="AZ60" s="134"/>
      <c r="BA60" s="134"/>
      <c r="BB60" s="134"/>
      <c r="BC60" s="137"/>
      <c r="BD60" s="216"/>
      <c r="BE60" s="134"/>
      <c r="BF60" s="134"/>
      <c r="BG60" s="134"/>
    </row>
    <row r="61" spans="1:59" s="8" customFormat="1" ht="44.4" x14ac:dyDescent="0.4">
      <c r="A61" s="182" t="s">
        <v>62</v>
      </c>
      <c r="B61" s="227" t="s">
        <v>268</v>
      </c>
      <c r="C61" s="215"/>
      <c r="D61" s="130">
        <f>SUM(D62:D69)</f>
        <v>700</v>
      </c>
      <c r="E61" s="130">
        <f t="shared" ref="E61:BF61" si="41">SUM(E62:E69)</f>
        <v>192</v>
      </c>
      <c r="F61" s="130">
        <f t="shared" si="41"/>
        <v>16</v>
      </c>
      <c r="G61" s="130">
        <f t="shared" si="41"/>
        <v>96</v>
      </c>
      <c r="H61" s="130">
        <f t="shared" si="41"/>
        <v>0</v>
      </c>
      <c r="I61" s="130">
        <f t="shared" ref="I61" si="42">SUM(I62:I69)</f>
        <v>48</v>
      </c>
      <c r="J61" s="130">
        <f t="shared" si="41"/>
        <v>0</v>
      </c>
      <c r="K61" s="130">
        <f t="shared" ref="K61" si="43">SUM(K62:K69)</f>
        <v>48</v>
      </c>
      <c r="L61" s="130">
        <f t="shared" si="41"/>
        <v>0</v>
      </c>
      <c r="M61" s="130">
        <f t="shared" si="41"/>
        <v>0</v>
      </c>
      <c r="N61" s="130">
        <f t="shared" si="41"/>
        <v>80</v>
      </c>
      <c r="O61" s="130">
        <f t="shared" si="41"/>
        <v>508</v>
      </c>
      <c r="P61" s="130">
        <f t="shared" si="41"/>
        <v>0</v>
      </c>
      <c r="Q61" s="130">
        <f t="shared" si="41"/>
        <v>0</v>
      </c>
      <c r="R61" s="130">
        <f t="shared" si="41"/>
        <v>0</v>
      </c>
      <c r="S61" s="130">
        <f t="shared" si="41"/>
        <v>0</v>
      </c>
      <c r="T61" s="130">
        <f t="shared" si="41"/>
        <v>0</v>
      </c>
      <c r="U61" s="130">
        <f t="shared" si="41"/>
        <v>0</v>
      </c>
      <c r="V61" s="130">
        <f t="shared" si="41"/>
        <v>0</v>
      </c>
      <c r="W61" s="130">
        <f t="shared" si="41"/>
        <v>0</v>
      </c>
      <c r="X61" s="130">
        <f t="shared" si="41"/>
        <v>0</v>
      </c>
      <c r="Y61" s="130">
        <f t="shared" si="41"/>
        <v>0</v>
      </c>
      <c r="Z61" s="130">
        <f t="shared" si="41"/>
        <v>0</v>
      </c>
      <c r="AA61" s="130">
        <f t="shared" si="41"/>
        <v>0</v>
      </c>
      <c r="AB61" s="130">
        <f t="shared" si="41"/>
        <v>0</v>
      </c>
      <c r="AC61" s="130">
        <f t="shared" si="41"/>
        <v>0</v>
      </c>
      <c r="AD61" s="130">
        <f t="shared" si="41"/>
        <v>0</v>
      </c>
      <c r="AE61" s="130">
        <f t="shared" si="41"/>
        <v>0</v>
      </c>
      <c r="AF61" s="130">
        <f t="shared" si="41"/>
        <v>0</v>
      </c>
      <c r="AG61" s="130">
        <f t="shared" si="41"/>
        <v>0</v>
      </c>
      <c r="AH61" s="130">
        <f t="shared" si="41"/>
        <v>0</v>
      </c>
      <c r="AI61" s="130">
        <f t="shared" si="41"/>
        <v>0</v>
      </c>
      <c r="AJ61" s="130">
        <f t="shared" si="41"/>
        <v>8</v>
      </c>
      <c r="AK61" s="130">
        <f t="shared" si="41"/>
        <v>8</v>
      </c>
      <c r="AL61" s="130">
        <f t="shared" si="41"/>
        <v>5</v>
      </c>
      <c r="AM61" s="130">
        <f t="shared" si="41"/>
        <v>54</v>
      </c>
      <c r="AN61" s="130">
        <f t="shared" si="41"/>
        <v>0</v>
      </c>
      <c r="AO61" s="130">
        <f t="shared" si="41"/>
        <v>24</v>
      </c>
      <c r="AP61" s="130">
        <f t="shared" si="41"/>
        <v>15</v>
      </c>
      <c r="AQ61" s="130">
        <f t="shared" si="41"/>
        <v>61</v>
      </c>
      <c r="AR61" s="130">
        <f t="shared" si="41"/>
        <v>8</v>
      </c>
      <c r="AS61" s="130">
        <f t="shared" si="41"/>
        <v>64</v>
      </c>
      <c r="AT61" s="130">
        <f t="shared" si="41"/>
        <v>60</v>
      </c>
      <c r="AU61" s="130">
        <f t="shared" si="41"/>
        <v>393</v>
      </c>
      <c r="AV61" s="130">
        <f t="shared" si="41"/>
        <v>0</v>
      </c>
      <c r="AW61" s="130">
        <f t="shared" si="41"/>
        <v>0</v>
      </c>
      <c r="AX61" s="130">
        <f t="shared" si="41"/>
        <v>0</v>
      </c>
      <c r="AY61" s="130">
        <f t="shared" si="41"/>
        <v>0</v>
      </c>
      <c r="AZ61" s="130">
        <f t="shared" si="41"/>
        <v>0</v>
      </c>
      <c r="BA61" s="130">
        <f t="shared" si="41"/>
        <v>3</v>
      </c>
      <c r="BB61" s="130">
        <f t="shared" si="41"/>
        <v>4</v>
      </c>
      <c r="BC61" s="130">
        <f t="shared" si="41"/>
        <v>21</v>
      </c>
      <c r="BD61" s="130">
        <f t="shared" si="41"/>
        <v>7.68</v>
      </c>
      <c r="BE61" s="130">
        <f t="shared" si="41"/>
        <v>28</v>
      </c>
      <c r="BF61" s="130">
        <f t="shared" si="41"/>
        <v>0</v>
      </c>
      <c r="BG61" s="130">
        <f>SUM(BG62:BG69)</f>
        <v>28</v>
      </c>
    </row>
    <row r="62" spans="1:59" s="7" customFormat="1" ht="35.25" customHeight="1" x14ac:dyDescent="0.4">
      <c r="A62" s="154" t="s">
        <v>10</v>
      </c>
      <c r="B62" s="210" t="s">
        <v>269</v>
      </c>
      <c r="C62" s="102" t="s">
        <v>126</v>
      </c>
      <c r="D62" s="204">
        <f t="shared" ref="D62:D69" si="44">SUM(E62,O62)</f>
        <v>125</v>
      </c>
      <c r="E62" s="204">
        <f t="shared" ref="E62:E69" si="45">SUM(F62:G62,N62)</f>
        <v>36</v>
      </c>
      <c r="F62" s="205">
        <f>SUM(P62,T62,X62,AB62,AF62,AJ62,AN62,AR62)</f>
        <v>0</v>
      </c>
      <c r="G62" s="205">
        <f>SUM(Q62,U62,Y62,AC62,AG62,AK62,AO62,AS62)</f>
        <v>16</v>
      </c>
      <c r="H62" s="107"/>
      <c r="I62" s="202">
        <v>8</v>
      </c>
      <c r="J62" s="107"/>
      <c r="K62" s="202">
        <v>8</v>
      </c>
      <c r="L62" s="202"/>
      <c r="M62" s="107"/>
      <c r="N62" s="205">
        <f>SUM(R62,V62,Z62,AD62,AH62,AL62,AP62,AT62)</f>
        <v>20</v>
      </c>
      <c r="O62" s="204">
        <f>SUM(S62,W62,AA62,AE62,AI62,AM62,AQ62,AU62)</f>
        <v>89</v>
      </c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218"/>
      <c r="AK62" s="218"/>
      <c r="AL62" s="218"/>
      <c r="AM62" s="218"/>
      <c r="AN62" s="218"/>
      <c r="AO62" s="218"/>
      <c r="AP62" s="218"/>
      <c r="AQ62" s="218"/>
      <c r="AR62" s="178"/>
      <c r="AS62" s="178">
        <v>16</v>
      </c>
      <c r="AT62" s="218">
        <v>20</v>
      </c>
      <c r="AU62" s="219">
        <v>89</v>
      </c>
      <c r="AV62" s="223"/>
      <c r="AW62" s="218"/>
      <c r="AX62" s="218"/>
      <c r="AY62" s="218"/>
      <c r="AZ62" s="218"/>
      <c r="BA62" s="218"/>
      <c r="BB62" s="218"/>
      <c r="BC62" s="224">
        <v>5</v>
      </c>
      <c r="BD62" s="225">
        <f t="shared" ref="BD62:BD69" si="46">SUM(E62)/25</f>
        <v>1.44</v>
      </c>
      <c r="BE62" s="218">
        <v>5</v>
      </c>
      <c r="BF62" s="218"/>
      <c r="BG62" s="218">
        <v>5</v>
      </c>
    </row>
    <row r="63" spans="1:59" s="7" customFormat="1" x14ac:dyDescent="0.4">
      <c r="A63" s="154" t="s">
        <v>9</v>
      </c>
      <c r="B63" s="228" t="s">
        <v>334</v>
      </c>
      <c r="C63" s="102" t="s">
        <v>326</v>
      </c>
      <c r="D63" s="204">
        <f t="shared" si="44"/>
        <v>75</v>
      </c>
      <c r="E63" s="204">
        <f t="shared" si="45"/>
        <v>23</v>
      </c>
      <c r="F63" s="205">
        <f t="shared" ref="F63:F69" si="47">SUM(P63,T63,X63,AB63,AF63,AJ63,AN63,AR63)</f>
        <v>0</v>
      </c>
      <c r="G63" s="205">
        <f t="shared" ref="G63:G69" si="48">SUM(Q63,U63,Y63,AC63,AG63,AK63,AO63,AS63)</f>
        <v>8</v>
      </c>
      <c r="H63" s="107"/>
      <c r="I63" s="107"/>
      <c r="J63" s="107"/>
      <c r="K63" s="107">
        <v>8</v>
      </c>
      <c r="L63" s="107"/>
      <c r="M63" s="107"/>
      <c r="N63" s="205">
        <f t="shared" ref="N63:N71" si="49">SUM(R63,V63,Z63,AD63,AH63,AL63,AP63,AT63)</f>
        <v>15</v>
      </c>
      <c r="O63" s="204">
        <f t="shared" ref="O63:O69" si="50">SUM(S63,W63,AA63,AE63,AI63,AM63,AQ63,AU63)</f>
        <v>52</v>
      </c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218"/>
      <c r="AK63" s="218"/>
      <c r="AL63" s="218"/>
      <c r="AM63" s="218"/>
      <c r="AN63" s="178"/>
      <c r="AO63" s="178"/>
      <c r="AP63" s="218"/>
      <c r="AQ63" s="218"/>
      <c r="AR63" s="178"/>
      <c r="AS63" s="178">
        <v>8</v>
      </c>
      <c r="AT63" s="218">
        <v>15</v>
      </c>
      <c r="AU63" s="218">
        <v>52</v>
      </c>
      <c r="AV63" s="223"/>
      <c r="AW63" s="218"/>
      <c r="AX63" s="218"/>
      <c r="AY63" s="218"/>
      <c r="AZ63" s="218"/>
      <c r="BA63" s="218"/>
      <c r="BB63" s="178"/>
      <c r="BC63" s="224">
        <v>3</v>
      </c>
      <c r="BD63" s="225">
        <f t="shared" si="46"/>
        <v>0.92</v>
      </c>
      <c r="BE63" s="218">
        <v>3</v>
      </c>
      <c r="BF63" s="218"/>
      <c r="BG63" s="218">
        <v>3</v>
      </c>
    </row>
    <row r="64" spans="1:59" s="7" customFormat="1" x14ac:dyDescent="0.4">
      <c r="A64" s="154" t="s">
        <v>8</v>
      </c>
      <c r="B64" s="210" t="s">
        <v>271</v>
      </c>
      <c r="C64" s="102" t="s">
        <v>320</v>
      </c>
      <c r="D64" s="204">
        <f t="shared" si="44"/>
        <v>50</v>
      </c>
      <c r="E64" s="204">
        <f t="shared" si="45"/>
        <v>26</v>
      </c>
      <c r="F64" s="205">
        <f t="shared" si="47"/>
        <v>0</v>
      </c>
      <c r="G64" s="205">
        <f t="shared" si="48"/>
        <v>16</v>
      </c>
      <c r="H64" s="107"/>
      <c r="I64" s="202">
        <v>8</v>
      </c>
      <c r="J64" s="107"/>
      <c r="K64" s="107">
        <v>8</v>
      </c>
      <c r="L64" s="202"/>
      <c r="M64" s="107"/>
      <c r="N64" s="205">
        <f t="shared" si="49"/>
        <v>10</v>
      </c>
      <c r="O64" s="204">
        <f t="shared" si="50"/>
        <v>24</v>
      </c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78"/>
      <c r="AK64" s="178"/>
      <c r="AL64" s="218"/>
      <c r="AM64" s="218"/>
      <c r="AN64" s="178"/>
      <c r="AO64" s="178">
        <v>16</v>
      </c>
      <c r="AP64" s="218">
        <v>10</v>
      </c>
      <c r="AQ64" s="218">
        <v>24</v>
      </c>
      <c r="AR64" s="218"/>
      <c r="AS64" s="218"/>
      <c r="AT64" s="218"/>
      <c r="AU64" s="219"/>
      <c r="AV64" s="223"/>
      <c r="AW64" s="218"/>
      <c r="AX64" s="218"/>
      <c r="AY64" s="218"/>
      <c r="AZ64" s="218"/>
      <c r="BA64" s="178"/>
      <c r="BB64" s="178">
        <v>2</v>
      </c>
      <c r="BC64" s="224"/>
      <c r="BD64" s="225">
        <f t="shared" si="46"/>
        <v>1.04</v>
      </c>
      <c r="BE64" s="218">
        <f>SUM(AV64:BC64)</f>
        <v>2</v>
      </c>
      <c r="BF64" s="218"/>
      <c r="BG64" s="218">
        <v>2</v>
      </c>
    </row>
    <row r="65" spans="1:59" s="7" customFormat="1" x14ac:dyDescent="0.4">
      <c r="A65" s="154" t="s">
        <v>7</v>
      </c>
      <c r="B65" s="210" t="s">
        <v>272</v>
      </c>
      <c r="C65" s="102" t="s">
        <v>320</v>
      </c>
      <c r="D65" s="204">
        <f t="shared" si="44"/>
        <v>50</v>
      </c>
      <c r="E65" s="204">
        <f t="shared" si="45"/>
        <v>13</v>
      </c>
      <c r="F65" s="205">
        <f t="shared" si="47"/>
        <v>0</v>
      </c>
      <c r="G65" s="205">
        <f t="shared" si="48"/>
        <v>8</v>
      </c>
      <c r="H65" s="107"/>
      <c r="I65" s="107"/>
      <c r="J65" s="107"/>
      <c r="K65" s="107">
        <v>8</v>
      </c>
      <c r="L65" s="107"/>
      <c r="M65" s="107"/>
      <c r="N65" s="205">
        <f t="shared" si="49"/>
        <v>5</v>
      </c>
      <c r="O65" s="204">
        <f t="shared" si="50"/>
        <v>37</v>
      </c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78"/>
      <c r="AK65" s="178"/>
      <c r="AL65" s="218"/>
      <c r="AM65" s="218"/>
      <c r="AN65" s="178"/>
      <c r="AO65" s="178">
        <v>8</v>
      </c>
      <c r="AP65" s="218">
        <v>5</v>
      </c>
      <c r="AQ65" s="218">
        <v>37</v>
      </c>
      <c r="AR65" s="218"/>
      <c r="AS65" s="218"/>
      <c r="AT65" s="218"/>
      <c r="AU65" s="219"/>
      <c r="AV65" s="223"/>
      <c r="AW65" s="218"/>
      <c r="AX65" s="218"/>
      <c r="AY65" s="218"/>
      <c r="AZ65" s="218"/>
      <c r="BA65" s="218"/>
      <c r="BB65" s="178">
        <v>2</v>
      </c>
      <c r="BC65" s="224"/>
      <c r="BD65" s="225">
        <f t="shared" si="46"/>
        <v>0.52</v>
      </c>
      <c r="BE65" s="218">
        <f>SUM(AV65:BC65)</f>
        <v>2</v>
      </c>
      <c r="BF65" s="218"/>
      <c r="BG65" s="218">
        <v>2</v>
      </c>
    </row>
    <row r="66" spans="1:59" s="7" customFormat="1" ht="39.6" customHeight="1" x14ac:dyDescent="0.4">
      <c r="A66" s="154" t="s">
        <v>6</v>
      </c>
      <c r="B66" s="210" t="s">
        <v>273</v>
      </c>
      <c r="C66" s="102" t="s">
        <v>326</v>
      </c>
      <c r="D66" s="204">
        <f t="shared" si="44"/>
        <v>75</v>
      </c>
      <c r="E66" s="204">
        <f t="shared" si="45"/>
        <v>13</v>
      </c>
      <c r="F66" s="205">
        <f t="shared" si="47"/>
        <v>0</v>
      </c>
      <c r="G66" s="205">
        <f t="shared" si="48"/>
        <v>8</v>
      </c>
      <c r="H66" s="107"/>
      <c r="I66" s="107"/>
      <c r="J66" s="107"/>
      <c r="K66" s="107">
        <v>8</v>
      </c>
      <c r="L66" s="107"/>
      <c r="M66" s="107"/>
      <c r="N66" s="205">
        <f t="shared" si="49"/>
        <v>5</v>
      </c>
      <c r="O66" s="204">
        <f>SUM(S66,W66,AA66,AE66,AI66,AM66,AQ66,AU66)</f>
        <v>62</v>
      </c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78"/>
      <c r="AK66" s="178"/>
      <c r="AL66" s="218"/>
      <c r="AM66" s="218"/>
      <c r="AN66" s="218"/>
      <c r="AO66" s="178"/>
      <c r="AP66" s="218"/>
      <c r="AQ66" s="219"/>
      <c r="AR66" s="178"/>
      <c r="AS66" s="178">
        <v>8</v>
      </c>
      <c r="AT66" s="218">
        <v>5</v>
      </c>
      <c r="AU66" s="219">
        <v>62</v>
      </c>
      <c r="AV66" s="223"/>
      <c r="AW66" s="218"/>
      <c r="AX66" s="218"/>
      <c r="AY66" s="218"/>
      <c r="AZ66" s="218"/>
      <c r="BA66" s="218"/>
      <c r="BB66" s="178"/>
      <c r="BC66" s="224">
        <v>3</v>
      </c>
      <c r="BD66" s="225">
        <f t="shared" si="46"/>
        <v>0.52</v>
      </c>
      <c r="BE66" s="218">
        <v>3</v>
      </c>
      <c r="BF66" s="218"/>
      <c r="BG66" s="218">
        <v>3</v>
      </c>
    </row>
    <row r="67" spans="1:59" s="7" customFormat="1" x14ac:dyDescent="0.4">
      <c r="A67" s="154" t="s">
        <v>5</v>
      </c>
      <c r="B67" s="210" t="s">
        <v>274</v>
      </c>
      <c r="C67" s="102" t="s">
        <v>326</v>
      </c>
      <c r="D67" s="204">
        <f t="shared" si="44"/>
        <v>100</v>
      </c>
      <c r="E67" s="204">
        <f t="shared" si="45"/>
        <v>26</v>
      </c>
      <c r="F67" s="205">
        <f t="shared" si="47"/>
        <v>0</v>
      </c>
      <c r="G67" s="205">
        <f t="shared" si="48"/>
        <v>16</v>
      </c>
      <c r="H67" s="107"/>
      <c r="I67" s="107">
        <v>16</v>
      </c>
      <c r="J67" s="107"/>
      <c r="K67" s="107"/>
      <c r="L67" s="107"/>
      <c r="M67" s="107"/>
      <c r="N67" s="205">
        <f t="shared" si="49"/>
        <v>10</v>
      </c>
      <c r="O67" s="204">
        <f t="shared" si="50"/>
        <v>74</v>
      </c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218"/>
      <c r="AK67" s="218"/>
      <c r="AL67" s="218"/>
      <c r="AM67" s="218"/>
      <c r="AN67" s="178"/>
      <c r="AO67" s="178"/>
      <c r="AP67" s="218"/>
      <c r="AQ67" s="218"/>
      <c r="AR67" s="178"/>
      <c r="AS67" s="178">
        <v>16</v>
      </c>
      <c r="AT67" s="218">
        <v>10</v>
      </c>
      <c r="AU67" s="218">
        <v>74</v>
      </c>
      <c r="AV67" s="223"/>
      <c r="AW67" s="218"/>
      <c r="AX67" s="218"/>
      <c r="AY67" s="218"/>
      <c r="AZ67" s="218"/>
      <c r="BA67" s="218"/>
      <c r="BB67" s="178"/>
      <c r="BC67" s="224">
        <v>4</v>
      </c>
      <c r="BD67" s="225">
        <f t="shared" si="46"/>
        <v>1.04</v>
      </c>
      <c r="BE67" s="218">
        <v>4</v>
      </c>
      <c r="BF67" s="218"/>
      <c r="BG67" s="218">
        <v>4</v>
      </c>
    </row>
    <row r="68" spans="1:59" s="7" customFormat="1" x14ac:dyDescent="0.4">
      <c r="A68" s="154" t="s">
        <v>20</v>
      </c>
      <c r="B68" s="210" t="s">
        <v>275</v>
      </c>
      <c r="C68" s="102" t="s">
        <v>126</v>
      </c>
      <c r="D68" s="204">
        <f t="shared" si="44"/>
        <v>150</v>
      </c>
      <c r="E68" s="204">
        <f t="shared" si="45"/>
        <v>34</v>
      </c>
      <c r="F68" s="205">
        <f t="shared" si="47"/>
        <v>8</v>
      </c>
      <c r="G68" s="205">
        <f t="shared" si="48"/>
        <v>16</v>
      </c>
      <c r="H68" s="107"/>
      <c r="I68" s="107">
        <v>16</v>
      </c>
      <c r="J68" s="107"/>
      <c r="K68" s="107"/>
      <c r="L68" s="107"/>
      <c r="M68" s="107"/>
      <c r="N68" s="205">
        <f t="shared" si="49"/>
        <v>10</v>
      </c>
      <c r="O68" s="204">
        <f t="shared" si="50"/>
        <v>116</v>
      </c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218"/>
      <c r="AK68" s="218"/>
      <c r="AL68" s="218"/>
      <c r="AM68" s="218"/>
      <c r="AN68" s="218"/>
      <c r="AO68" s="218"/>
      <c r="AP68" s="218"/>
      <c r="AQ68" s="218"/>
      <c r="AR68" s="178">
        <v>8</v>
      </c>
      <c r="AS68" s="178">
        <v>16</v>
      </c>
      <c r="AT68" s="218">
        <v>10</v>
      </c>
      <c r="AU68" s="219">
        <v>116</v>
      </c>
      <c r="AV68" s="223"/>
      <c r="AW68" s="218"/>
      <c r="AX68" s="218"/>
      <c r="AY68" s="218"/>
      <c r="AZ68" s="218"/>
      <c r="BA68" s="218"/>
      <c r="BB68" s="178"/>
      <c r="BC68" s="224">
        <v>6</v>
      </c>
      <c r="BD68" s="225">
        <f t="shared" si="46"/>
        <v>1.36</v>
      </c>
      <c r="BE68" s="218">
        <v>6</v>
      </c>
      <c r="BF68" s="218"/>
      <c r="BG68" s="218">
        <v>6</v>
      </c>
    </row>
    <row r="69" spans="1:59" s="7" customFormat="1" x14ac:dyDescent="0.4">
      <c r="A69" s="154" t="s">
        <v>21</v>
      </c>
      <c r="B69" s="229" t="s">
        <v>270</v>
      </c>
      <c r="C69" s="102" t="s">
        <v>319</v>
      </c>
      <c r="D69" s="204">
        <f t="shared" si="44"/>
        <v>75</v>
      </c>
      <c r="E69" s="204">
        <f t="shared" si="45"/>
        <v>21</v>
      </c>
      <c r="F69" s="205">
        <f t="shared" si="47"/>
        <v>8</v>
      </c>
      <c r="G69" s="205">
        <f t="shared" si="48"/>
        <v>8</v>
      </c>
      <c r="H69" s="107"/>
      <c r="I69" s="107"/>
      <c r="J69" s="107"/>
      <c r="K69" s="107">
        <v>8</v>
      </c>
      <c r="L69" s="107"/>
      <c r="M69" s="107"/>
      <c r="N69" s="205">
        <f t="shared" si="49"/>
        <v>5</v>
      </c>
      <c r="O69" s="204">
        <f t="shared" si="50"/>
        <v>54</v>
      </c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11"/>
      <c r="AG69" s="111"/>
      <c r="AH69" s="132"/>
      <c r="AI69" s="132"/>
      <c r="AJ69" s="178">
        <v>8</v>
      </c>
      <c r="AK69" s="178">
        <v>8</v>
      </c>
      <c r="AL69" s="218">
        <v>5</v>
      </c>
      <c r="AM69" s="219">
        <v>54</v>
      </c>
      <c r="AN69" s="218"/>
      <c r="AO69" s="218"/>
      <c r="AP69" s="218"/>
      <c r="AQ69" s="218"/>
      <c r="AR69" s="178"/>
      <c r="AS69" s="178"/>
      <c r="AT69" s="218"/>
      <c r="AU69" s="219"/>
      <c r="AV69" s="223"/>
      <c r="AW69" s="218"/>
      <c r="AX69" s="218"/>
      <c r="AY69" s="218"/>
      <c r="AZ69" s="178"/>
      <c r="BA69" s="178">
        <v>3</v>
      </c>
      <c r="BB69" s="178"/>
      <c r="BC69" s="224"/>
      <c r="BD69" s="225">
        <f t="shared" si="46"/>
        <v>0.84</v>
      </c>
      <c r="BE69" s="218">
        <f>SUM(AV69:BC69)</f>
        <v>3</v>
      </c>
      <c r="BF69" s="218"/>
      <c r="BG69" s="218">
        <v>3</v>
      </c>
    </row>
    <row r="70" spans="1:59" s="8" customFormat="1" ht="44.4" x14ac:dyDescent="0.4">
      <c r="A70" s="185" t="s">
        <v>63</v>
      </c>
      <c r="B70" s="230" t="s">
        <v>276</v>
      </c>
      <c r="C70" s="213"/>
      <c r="D70" s="130">
        <f>SUM(D71:D77)</f>
        <v>700</v>
      </c>
      <c r="E70" s="130">
        <f t="shared" ref="E70:BG70" si="51">SUM(E71:E77)</f>
        <v>197</v>
      </c>
      <c r="F70" s="130">
        <f t="shared" si="51"/>
        <v>24</v>
      </c>
      <c r="G70" s="130">
        <f t="shared" si="51"/>
        <v>88</v>
      </c>
      <c r="H70" s="130">
        <f t="shared" si="51"/>
        <v>0</v>
      </c>
      <c r="I70" s="130">
        <f>SUM(I71:I77)</f>
        <v>80</v>
      </c>
      <c r="J70" s="130">
        <f t="shared" si="51"/>
        <v>0</v>
      </c>
      <c r="K70" s="130">
        <f t="shared" ref="K70" si="52">SUM(K71:K77)</f>
        <v>8</v>
      </c>
      <c r="L70" s="130">
        <f>SUM(L71:L77)</f>
        <v>0</v>
      </c>
      <c r="M70" s="130">
        <f t="shared" si="51"/>
        <v>0</v>
      </c>
      <c r="N70" s="130">
        <f t="shared" si="51"/>
        <v>85</v>
      </c>
      <c r="O70" s="130">
        <f t="shared" si="51"/>
        <v>503</v>
      </c>
      <c r="P70" s="130">
        <f t="shared" si="51"/>
        <v>0</v>
      </c>
      <c r="Q70" s="130">
        <f t="shared" si="51"/>
        <v>0</v>
      </c>
      <c r="R70" s="130">
        <f t="shared" si="51"/>
        <v>0</v>
      </c>
      <c r="S70" s="130">
        <f t="shared" si="51"/>
        <v>0</v>
      </c>
      <c r="T70" s="130">
        <f t="shared" si="51"/>
        <v>0</v>
      </c>
      <c r="U70" s="130">
        <f t="shared" si="51"/>
        <v>0</v>
      </c>
      <c r="V70" s="130">
        <f t="shared" si="51"/>
        <v>0</v>
      </c>
      <c r="W70" s="130">
        <f t="shared" si="51"/>
        <v>0</v>
      </c>
      <c r="X70" s="130">
        <f t="shared" si="51"/>
        <v>0</v>
      </c>
      <c r="Y70" s="130">
        <f t="shared" si="51"/>
        <v>0</v>
      </c>
      <c r="Z70" s="130">
        <f t="shared" si="51"/>
        <v>0</v>
      </c>
      <c r="AA70" s="130">
        <f t="shared" si="51"/>
        <v>0</v>
      </c>
      <c r="AB70" s="130">
        <f t="shared" si="51"/>
        <v>0</v>
      </c>
      <c r="AC70" s="130">
        <f t="shared" si="51"/>
        <v>0</v>
      </c>
      <c r="AD70" s="130">
        <f t="shared" si="51"/>
        <v>0</v>
      </c>
      <c r="AE70" s="130">
        <f t="shared" si="51"/>
        <v>0</v>
      </c>
      <c r="AF70" s="130">
        <f t="shared" si="51"/>
        <v>0</v>
      </c>
      <c r="AG70" s="130">
        <f t="shared" si="51"/>
        <v>0</v>
      </c>
      <c r="AH70" s="130">
        <f t="shared" si="51"/>
        <v>0</v>
      </c>
      <c r="AI70" s="130">
        <f t="shared" si="51"/>
        <v>0</v>
      </c>
      <c r="AJ70" s="130">
        <f t="shared" si="51"/>
        <v>8</v>
      </c>
      <c r="AK70" s="130">
        <f t="shared" si="51"/>
        <v>16</v>
      </c>
      <c r="AL70" s="130">
        <f t="shared" si="51"/>
        <v>5</v>
      </c>
      <c r="AM70" s="130">
        <f t="shared" si="51"/>
        <v>46</v>
      </c>
      <c r="AN70" s="130">
        <f t="shared" si="51"/>
        <v>8</v>
      </c>
      <c r="AO70" s="130">
        <f t="shared" si="51"/>
        <v>24</v>
      </c>
      <c r="AP70" s="130">
        <f t="shared" si="51"/>
        <v>25</v>
      </c>
      <c r="AQ70" s="130">
        <f t="shared" si="51"/>
        <v>68</v>
      </c>
      <c r="AR70" s="130">
        <f t="shared" si="51"/>
        <v>8</v>
      </c>
      <c r="AS70" s="130">
        <f t="shared" si="51"/>
        <v>48</v>
      </c>
      <c r="AT70" s="130">
        <f t="shared" si="51"/>
        <v>55</v>
      </c>
      <c r="AU70" s="130">
        <f t="shared" si="51"/>
        <v>389</v>
      </c>
      <c r="AV70" s="130">
        <f t="shared" si="51"/>
        <v>0</v>
      </c>
      <c r="AW70" s="130">
        <f t="shared" si="51"/>
        <v>0</v>
      </c>
      <c r="AX70" s="130">
        <f t="shared" si="51"/>
        <v>0</v>
      </c>
      <c r="AY70" s="130">
        <f t="shared" si="51"/>
        <v>0</v>
      </c>
      <c r="AZ70" s="130">
        <f t="shared" si="51"/>
        <v>0</v>
      </c>
      <c r="BA70" s="130">
        <f t="shared" si="51"/>
        <v>3</v>
      </c>
      <c r="BB70" s="130">
        <f t="shared" si="51"/>
        <v>5</v>
      </c>
      <c r="BC70" s="130">
        <f t="shared" si="51"/>
        <v>20</v>
      </c>
      <c r="BD70" s="130">
        <f t="shared" si="51"/>
        <v>7.8800000000000008</v>
      </c>
      <c r="BE70" s="130">
        <f t="shared" si="51"/>
        <v>28</v>
      </c>
      <c r="BF70" s="130">
        <f t="shared" si="51"/>
        <v>0</v>
      </c>
      <c r="BG70" s="130">
        <f t="shared" si="51"/>
        <v>28</v>
      </c>
    </row>
    <row r="71" spans="1:59" s="7" customFormat="1" x14ac:dyDescent="0.4">
      <c r="A71" s="100" t="s">
        <v>10</v>
      </c>
      <c r="B71" s="210" t="s">
        <v>242</v>
      </c>
      <c r="C71" s="102" t="s">
        <v>319</v>
      </c>
      <c r="D71" s="204">
        <f t="shared" ref="D71:D77" si="53">SUM(E71,O71)</f>
        <v>75</v>
      </c>
      <c r="E71" s="204">
        <f t="shared" ref="E71:E77" si="54">SUM(F71:G71,N71)</f>
        <v>29</v>
      </c>
      <c r="F71" s="205">
        <f>SUM(P71,T71,X71,AB71,AF71,AJ71,AN71,AR71)</f>
        <v>8</v>
      </c>
      <c r="G71" s="205">
        <f>SUM(Q71,U71,Y71,AC71,AG71,AK71,AO71,AS71)</f>
        <v>16</v>
      </c>
      <c r="H71" s="202"/>
      <c r="I71" s="107">
        <v>16</v>
      </c>
      <c r="J71" s="202"/>
      <c r="K71" s="107"/>
      <c r="L71" s="107"/>
      <c r="M71" s="107"/>
      <c r="N71" s="205">
        <f t="shared" si="49"/>
        <v>5</v>
      </c>
      <c r="O71" s="204">
        <f t="shared" ref="O71:O77" si="55">SUM(S71,W71,AA71,AE71,AI71,AM71,AQ71,AU71)</f>
        <v>46</v>
      </c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11"/>
      <c r="AG71" s="111"/>
      <c r="AH71" s="132"/>
      <c r="AI71" s="132"/>
      <c r="AJ71" s="178">
        <v>8</v>
      </c>
      <c r="AK71" s="178">
        <v>16</v>
      </c>
      <c r="AL71" s="218">
        <v>5</v>
      </c>
      <c r="AM71" s="218">
        <v>46</v>
      </c>
      <c r="AN71" s="218"/>
      <c r="AO71" s="218"/>
      <c r="AP71" s="218"/>
      <c r="AQ71" s="218"/>
      <c r="AR71" s="218"/>
      <c r="AS71" s="218"/>
      <c r="AT71" s="218"/>
      <c r="AU71" s="219"/>
      <c r="AV71" s="223"/>
      <c r="AW71" s="218"/>
      <c r="AX71" s="218"/>
      <c r="AY71" s="218"/>
      <c r="AZ71" s="178"/>
      <c r="BA71" s="178">
        <v>3</v>
      </c>
      <c r="BB71" s="218"/>
      <c r="BC71" s="231"/>
      <c r="BD71" s="225">
        <f t="shared" ref="BD71:BD77" si="56">SUM(E71)/25</f>
        <v>1.1599999999999999</v>
      </c>
      <c r="BE71" s="218">
        <f>SUM(AV71:BC71)</f>
        <v>3</v>
      </c>
      <c r="BF71" s="218"/>
      <c r="BG71" s="218">
        <v>3</v>
      </c>
    </row>
    <row r="72" spans="1:59" s="7" customFormat="1" x14ac:dyDescent="0.4">
      <c r="A72" s="100" t="s">
        <v>9</v>
      </c>
      <c r="B72" s="210" t="s">
        <v>243</v>
      </c>
      <c r="C72" s="102" t="s">
        <v>320</v>
      </c>
      <c r="D72" s="204">
        <f t="shared" si="53"/>
        <v>50</v>
      </c>
      <c r="E72" s="204">
        <f t="shared" si="54"/>
        <v>26</v>
      </c>
      <c r="F72" s="205">
        <f t="shared" ref="F72:F77" si="57">SUM(P72,T72,X72,AB72,AF72,AJ72,AN72,AR72)</f>
        <v>8</v>
      </c>
      <c r="G72" s="205">
        <f t="shared" ref="G72:G77" si="58">SUM(Q72,U72,Y72,AC72,AG72,AK72,AO72,AS72)</f>
        <v>8</v>
      </c>
      <c r="H72" s="202"/>
      <c r="I72" s="107">
        <v>8</v>
      </c>
      <c r="J72" s="202"/>
      <c r="K72" s="107"/>
      <c r="L72" s="107"/>
      <c r="M72" s="107"/>
      <c r="N72" s="205">
        <f t="shared" ref="N72:N77" si="59">SUM(R72,V72,Z72,AD72,AH72,AL72,AP72,AT72)</f>
        <v>10</v>
      </c>
      <c r="O72" s="204">
        <f t="shared" si="55"/>
        <v>24</v>
      </c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78"/>
      <c r="AK72" s="178"/>
      <c r="AL72" s="218"/>
      <c r="AM72" s="218"/>
      <c r="AN72" s="178">
        <v>8</v>
      </c>
      <c r="AO72" s="178">
        <v>8</v>
      </c>
      <c r="AP72" s="218">
        <v>10</v>
      </c>
      <c r="AQ72" s="218">
        <v>24</v>
      </c>
      <c r="AR72" s="218"/>
      <c r="AS72" s="218"/>
      <c r="AT72" s="218"/>
      <c r="AU72" s="219"/>
      <c r="AV72" s="223"/>
      <c r="AW72" s="218"/>
      <c r="AX72" s="218"/>
      <c r="AY72" s="218"/>
      <c r="AZ72" s="218"/>
      <c r="BA72" s="218"/>
      <c r="BB72" s="178">
        <v>2</v>
      </c>
      <c r="BC72" s="231"/>
      <c r="BD72" s="225">
        <f t="shared" si="56"/>
        <v>1.04</v>
      </c>
      <c r="BE72" s="218">
        <f t="shared" ref="BE72:BE77" si="60">SUM(AV72:BC72)</f>
        <v>2</v>
      </c>
      <c r="BF72" s="218"/>
      <c r="BG72" s="218">
        <v>2</v>
      </c>
    </row>
    <row r="73" spans="1:59" s="7" customFormat="1" x14ac:dyDescent="0.4">
      <c r="A73" s="100" t="s">
        <v>8</v>
      </c>
      <c r="B73" s="210" t="s">
        <v>109</v>
      </c>
      <c r="C73" s="102" t="s">
        <v>320</v>
      </c>
      <c r="D73" s="204">
        <f t="shared" si="53"/>
        <v>75</v>
      </c>
      <c r="E73" s="204">
        <f t="shared" si="54"/>
        <v>31</v>
      </c>
      <c r="F73" s="205">
        <f t="shared" si="57"/>
        <v>0</v>
      </c>
      <c r="G73" s="205">
        <f t="shared" si="58"/>
        <v>16</v>
      </c>
      <c r="H73" s="202"/>
      <c r="I73" s="107">
        <v>16</v>
      </c>
      <c r="J73" s="202"/>
      <c r="K73" s="107"/>
      <c r="L73" s="107"/>
      <c r="M73" s="107"/>
      <c r="N73" s="205">
        <f t="shared" si="59"/>
        <v>15</v>
      </c>
      <c r="O73" s="204">
        <f t="shared" si="55"/>
        <v>44</v>
      </c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78"/>
      <c r="AK73" s="178"/>
      <c r="AL73" s="218"/>
      <c r="AM73" s="218"/>
      <c r="AN73" s="178">
        <v>0</v>
      </c>
      <c r="AO73" s="178">
        <v>16</v>
      </c>
      <c r="AP73" s="218">
        <v>15</v>
      </c>
      <c r="AQ73" s="218">
        <v>44</v>
      </c>
      <c r="AR73" s="218"/>
      <c r="AS73" s="218"/>
      <c r="AT73" s="218"/>
      <c r="AU73" s="219"/>
      <c r="AV73" s="223"/>
      <c r="AW73" s="218"/>
      <c r="AX73" s="218"/>
      <c r="AY73" s="218"/>
      <c r="AZ73" s="218"/>
      <c r="BA73" s="218"/>
      <c r="BB73" s="178">
        <v>3</v>
      </c>
      <c r="BC73" s="231"/>
      <c r="BD73" s="225">
        <f t="shared" si="56"/>
        <v>1.24</v>
      </c>
      <c r="BE73" s="218">
        <f t="shared" si="60"/>
        <v>3</v>
      </c>
      <c r="BF73" s="218"/>
      <c r="BG73" s="218">
        <v>3</v>
      </c>
    </row>
    <row r="74" spans="1:59" s="7" customFormat="1" x14ac:dyDescent="0.4">
      <c r="A74" s="100" t="s">
        <v>7</v>
      </c>
      <c r="B74" s="232" t="s">
        <v>330</v>
      </c>
      <c r="C74" s="208" t="s">
        <v>326</v>
      </c>
      <c r="D74" s="204">
        <f t="shared" si="53"/>
        <v>75</v>
      </c>
      <c r="E74" s="204">
        <f t="shared" si="54"/>
        <v>23</v>
      </c>
      <c r="F74" s="205">
        <f t="shared" si="57"/>
        <v>0</v>
      </c>
      <c r="G74" s="205">
        <f t="shared" si="58"/>
        <v>8</v>
      </c>
      <c r="H74" s="202"/>
      <c r="I74" s="107"/>
      <c r="J74" s="202"/>
      <c r="K74" s="107">
        <v>8</v>
      </c>
      <c r="L74" s="107"/>
      <c r="M74" s="107"/>
      <c r="N74" s="205">
        <f t="shared" si="59"/>
        <v>15</v>
      </c>
      <c r="O74" s="204">
        <f t="shared" si="55"/>
        <v>52</v>
      </c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78"/>
      <c r="AK74" s="178"/>
      <c r="AL74" s="218"/>
      <c r="AM74" s="218"/>
      <c r="AN74" s="218"/>
      <c r="AO74" s="218"/>
      <c r="AP74" s="218"/>
      <c r="AQ74" s="218"/>
      <c r="AR74" s="178">
        <v>0</v>
      </c>
      <c r="AS74" s="178">
        <v>8</v>
      </c>
      <c r="AT74" s="218">
        <v>15</v>
      </c>
      <c r="AU74" s="219">
        <v>52</v>
      </c>
      <c r="AV74" s="223"/>
      <c r="AW74" s="218"/>
      <c r="AX74" s="218"/>
      <c r="AY74" s="218"/>
      <c r="AZ74" s="218"/>
      <c r="BA74" s="218"/>
      <c r="BB74" s="178"/>
      <c r="BC74" s="224">
        <v>3</v>
      </c>
      <c r="BD74" s="225">
        <f t="shared" si="56"/>
        <v>0.92</v>
      </c>
      <c r="BE74" s="218">
        <f t="shared" si="60"/>
        <v>3</v>
      </c>
      <c r="BF74" s="218"/>
      <c r="BG74" s="218">
        <v>3</v>
      </c>
    </row>
    <row r="75" spans="1:59" s="7" customFormat="1" x14ac:dyDescent="0.4">
      <c r="A75" s="100" t="s">
        <v>6</v>
      </c>
      <c r="B75" s="233" t="s">
        <v>112</v>
      </c>
      <c r="C75" s="208" t="s">
        <v>126</v>
      </c>
      <c r="D75" s="204">
        <f t="shared" si="53"/>
        <v>200</v>
      </c>
      <c r="E75" s="204">
        <f t="shared" si="54"/>
        <v>36</v>
      </c>
      <c r="F75" s="205">
        <f t="shared" si="57"/>
        <v>0</v>
      </c>
      <c r="G75" s="205">
        <f t="shared" si="58"/>
        <v>16</v>
      </c>
      <c r="H75" s="107"/>
      <c r="I75" s="107">
        <v>16</v>
      </c>
      <c r="J75" s="107"/>
      <c r="K75" s="107"/>
      <c r="L75" s="107"/>
      <c r="M75" s="107"/>
      <c r="N75" s="205">
        <f t="shared" si="59"/>
        <v>20</v>
      </c>
      <c r="O75" s="204">
        <f t="shared" si="55"/>
        <v>164</v>
      </c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78"/>
      <c r="AK75" s="178"/>
      <c r="AL75" s="218"/>
      <c r="AM75" s="218"/>
      <c r="AN75" s="178"/>
      <c r="AO75" s="178"/>
      <c r="AP75" s="218"/>
      <c r="AQ75" s="218"/>
      <c r="AR75" s="178">
        <v>0</v>
      </c>
      <c r="AS75" s="178">
        <v>16</v>
      </c>
      <c r="AT75" s="218">
        <v>20</v>
      </c>
      <c r="AU75" s="218">
        <v>164</v>
      </c>
      <c r="AV75" s="223"/>
      <c r="AW75" s="218"/>
      <c r="AX75" s="218"/>
      <c r="AY75" s="218"/>
      <c r="AZ75" s="218"/>
      <c r="BA75" s="218"/>
      <c r="BB75" s="178"/>
      <c r="BC75" s="224">
        <v>8</v>
      </c>
      <c r="BD75" s="225">
        <f t="shared" si="56"/>
        <v>1.44</v>
      </c>
      <c r="BE75" s="218">
        <f t="shared" si="60"/>
        <v>8</v>
      </c>
      <c r="BF75" s="218"/>
      <c r="BG75" s="218">
        <v>8</v>
      </c>
    </row>
    <row r="76" spans="1:59" s="7" customFormat="1" x14ac:dyDescent="0.4">
      <c r="A76" s="100" t="s">
        <v>5</v>
      </c>
      <c r="B76" s="210" t="s">
        <v>227</v>
      </c>
      <c r="C76" s="102" t="s">
        <v>326</v>
      </c>
      <c r="D76" s="204">
        <f t="shared" si="53"/>
        <v>50</v>
      </c>
      <c r="E76" s="204">
        <f t="shared" si="54"/>
        <v>21</v>
      </c>
      <c r="F76" s="205">
        <f t="shared" si="57"/>
        <v>8</v>
      </c>
      <c r="G76" s="205">
        <f t="shared" si="58"/>
        <v>8</v>
      </c>
      <c r="H76" s="107"/>
      <c r="I76" s="107">
        <v>8</v>
      </c>
      <c r="J76" s="107"/>
      <c r="K76" s="107"/>
      <c r="L76" s="107"/>
      <c r="M76" s="107"/>
      <c r="N76" s="205">
        <f t="shared" si="59"/>
        <v>5</v>
      </c>
      <c r="O76" s="204">
        <f t="shared" si="55"/>
        <v>29</v>
      </c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78"/>
      <c r="AK76" s="178"/>
      <c r="AL76" s="218"/>
      <c r="AM76" s="218"/>
      <c r="AN76" s="178"/>
      <c r="AO76" s="178"/>
      <c r="AP76" s="218"/>
      <c r="AQ76" s="218"/>
      <c r="AR76" s="178">
        <v>8</v>
      </c>
      <c r="AS76" s="178">
        <v>8</v>
      </c>
      <c r="AT76" s="218">
        <v>5</v>
      </c>
      <c r="AU76" s="219">
        <v>29</v>
      </c>
      <c r="AV76" s="223"/>
      <c r="AW76" s="218"/>
      <c r="AX76" s="218"/>
      <c r="AY76" s="218"/>
      <c r="AZ76" s="218"/>
      <c r="BA76" s="218"/>
      <c r="BB76" s="178"/>
      <c r="BC76" s="224">
        <v>2</v>
      </c>
      <c r="BD76" s="225">
        <f t="shared" si="56"/>
        <v>0.84</v>
      </c>
      <c r="BE76" s="218">
        <f t="shared" si="60"/>
        <v>2</v>
      </c>
      <c r="BF76" s="218"/>
      <c r="BG76" s="218">
        <v>2</v>
      </c>
    </row>
    <row r="77" spans="1:59" s="7" customFormat="1" ht="37.5" customHeight="1" x14ac:dyDescent="0.4">
      <c r="A77" s="100" t="s">
        <v>20</v>
      </c>
      <c r="B77" s="210" t="s">
        <v>113</v>
      </c>
      <c r="C77" s="102" t="s">
        <v>126</v>
      </c>
      <c r="D77" s="204">
        <f t="shared" si="53"/>
        <v>175</v>
      </c>
      <c r="E77" s="204">
        <f t="shared" si="54"/>
        <v>31</v>
      </c>
      <c r="F77" s="205">
        <f t="shared" si="57"/>
        <v>0</v>
      </c>
      <c r="G77" s="205">
        <f t="shared" si="58"/>
        <v>16</v>
      </c>
      <c r="H77" s="107"/>
      <c r="I77" s="107">
        <v>16</v>
      </c>
      <c r="J77" s="107"/>
      <c r="K77" s="107"/>
      <c r="L77" s="107"/>
      <c r="M77" s="107"/>
      <c r="N77" s="205">
        <f t="shared" si="59"/>
        <v>15</v>
      </c>
      <c r="O77" s="204">
        <f t="shared" si="55"/>
        <v>144</v>
      </c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218"/>
      <c r="AK77" s="218"/>
      <c r="AL77" s="218"/>
      <c r="AM77" s="218"/>
      <c r="AN77" s="218"/>
      <c r="AO77" s="218"/>
      <c r="AP77" s="218"/>
      <c r="AQ77" s="218"/>
      <c r="AR77" s="178">
        <v>0</v>
      </c>
      <c r="AS77" s="178">
        <v>16</v>
      </c>
      <c r="AT77" s="218">
        <v>15</v>
      </c>
      <c r="AU77" s="219">
        <v>144</v>
      </c>
      <c r="AV77" s="223"/>
      <c r="AW77" s="218"/>
      <c r="AX77" s="218"/>
      <c r="AY77" s="218"/>
      <c r="AZ77" s="218"/>
      <c r="BA77" s="218"/>
      <c r="BB77" s="178"/>
      <c r="BC77" s="224">
        <v>7</v>
      </c>
      <c r="BD77" s="225">
        <f t="shared" si="56"/>
        <v>1.24</v>
      </c>
      <c r="BE77" s="218">
        <f t="shared" si="60"/>
        <v>7</v>
      </c>
      <c r="BF77" s="218"/>
      <c r="BG77" s="218">
        <v>7</v>
      </c>
    </row>
    <row r="78" spans="1:59" s="8" customFormat="1" ht="44.4" x14ac:dyDescent="0.4">
      <c r="A78" s="184" t="s">
        <v>64</v>
      </c>
      <c r="B78" s="234" t="s">
        <v>331</v>
      </c>
      <c r="C78" s="215"/>
      <c r="D78" s="130">
        <f>SUM(D79:D85)</f>
        <v>700</v>
      </c>
      <c r="E78" s="130">
        <f t="shared" ref="E78:BG78" si="61">SUM(E79:E85)</f>
        <v>197</v>
      </c>
      <c r="F78" s="130">
        <f t="shared" si="61"/>
        <v>0</v>
      </c>
      <c r="G78" s="130">
        <f t="shared" si="61"/>
        <v>112</v>
      </c>
      <c r="H78" s="130">
        <f t="shared" si="61"/>
        <v>32</v>
      </c>
      <c r="I78" s="130">
        <f t="shared" ref="I78" si="62">SUM(I79:I85)</f>
        <v>40</v>
      </c>
      <c r="J78" s="130">
        <f t="shared" si="61"/>
        <v>0</v>
      </c>
      <c r="K78" s="130">
        <f t="shared" ref="K78" si="63">SUM(K79:K85)</f>
        <v>40</v>
      </c>
      <c r="L78" s="130">
        <f t="shared" si="61"/>
        <v>0</v>
      </c>
      <c r="M78" s="130">
        <f t="shared" si="61"/>
        <v>0</v>
      </c>
      <c r="N78" s="130">
        <f t="shared" si="61"/>
        <v>85</v>
      </c>
      <c r="O78" s="130">
        <f t="shared" si="61"/>
        <v>503</v>
      </c>
      <c r="P78" s="130">
        <f t="shared" si="61"/>
        <v>0</v>
      </c>
      <c r="Q78" s="130">
        <f t="shared" si="61"/>
        <v>0</v>
      </c>
      <c r="R78" s="130">
        <f t="shared" si="61"/>
        <v>0</v>
      </c>
      <c r="S78" s="130">
        <f t="shared" si="61"/>
        <v>0</v>
      </c>
      <c r="T78" s="130">
        <f t="shared" si="61"/>
        <v>0</v>
      </c>
      <c r="U78" s="130">
        <f t="shared" si="61"/>
        <v>0</v>
      </c>
      <c r="V78" s="130">
        <f t="shared" si="61"/>
        <v>0</v>
      </c>
      <c r="W78" s="130">
        <f t="shared" si="61"/>
        <v>0</v>
      </c>
      <c r="X78" s="130">
        <f t="shared" si="61"/>
        <v>0</v>
      </c>
      <c r="Y78" s="130">
        <f t="shared" si="61"/>
        <v>0</v>
      </c>
      <c r="Z78" s="130">
        <f t="shared" si="61"/>
        <v>0</v>
      </c>
      <c r="AA78" s="130">
        <f t="shared" si="61"/>
        <v>0</v>
      </c>
      <c r="AB78" s="130">
        <f t="shared" si="61"/>
        <v>0</v>
      </c>
      <c r="AC78" s="130">
        <f t="shared" si="61"/>
        <v>0</v>
      </c>
      <c r="AD78" s="130">
        <f t="shared" si="61"/>
        <v>0</v>
      </c>
      <c r="AE78" s="130">
        <f t="shared" si="61"/>
        <v>0</v>
      </c>
      <c r="AF78" s="130">
        <f t="shared" si="61"/>
        <v>0</v>
      </c>
      <c r="AG78" s="130">
        <f t="shared" si="61"/>
        <v>0</v>
      </c>
      <c r="AH78" s="130">
        <f t="shared" si="61"/>
        <v>0</v>
      </c>
      <c r="AI78" s="130">
        <f t="shared" si="61"/>
        <v>0</v>
      </c>
      <c r="AJ78" s="130">
        <f t="shared" si="61"/>
        <v>0</v>
      </c>
      <c r="AK78" s="130">
        <f t="shared" si="61"/>
        <v>16</v>
      </c>
      <c r="AL78" s="130">
        <f t="shared" si="61"/>
        <v>5</v>
      </c>
      <c r="AM78" s="130">
        <f t="shared" si="61"/>
        <v>54</v>
      </c>
      <c r="AN78" s="130">
        <f t="shared" si="61"/>
        <v>0</v>
      </c>
      <c r="AO78" s="130">
        <f t="shared" si="61"/>
        <v>24</v>
      </c>
      <c r="AP78" s="130">
        <f t="shared" si="61"/>
        <v>10</v>
      </c>
      <c r="AQ78" s="130">
        <f t="shared" si="61"/>
        <v>41</v>
      </c>
      <c r="AR78" s="130">
        <f t="shared" si="61"/>
        <v>0</v>
      </c>
      <c r="AS78" s="130">
        <f t="shared" si="61"/>
        <v>72</v>
      </c>
      <c r="AT78" s="130">
        <f t="shared" si="61"/>
        <v>70</v>
      </c>
      <c r="AU78" s="130">
        <f t="shared" si="61"/>
        <v>408</v>
      </c>
      <c r="AV78" s="130">
        <f t="shared" si="61"/>
        <v>0</v>
      </c>
      <c r="AW78" s="130">
        <f t="shared" si="61"/>
        <v>0</v>
      </c>
      <c r="AX78" s="130">
        <f t="shared" si="61"/>
        <v>0</v>
      </c>
      <c r="AY78" s="130">
        <f t="shared" si="61"/>
        <v>0</v>
      </c>
      <c r="AZ78" s="130">
        <f t="shared" si="61"/>
        <v>0</v>
      </c>
      <c r="BA78" s="130">
        <f t="shared" si="61"/>
        <v>3</v>
      </c>
      <c r="BB78" s="130">
        <f t="shared" si="61"/>
        <v>3</v>
      </c>
      <c r="BC78" s="130">
        <f t="shared" si="61"/>
        <v>22</v>
      </c>
      <c r="BD78" s="130">
        <f t="shared" si="61"/>
        <v>7.8800000000000008</v>
      </c>
      <c r="BE78" s="130">
        <f t="shared" si="61"/>
        <v>28</v>
      </c>
      <c r="BF78" s="130">
        <f t="shared" si="61"/>
        <v>0</v>
      </c>
      <c r="BG78" s="130">
        <f t="shared" si="61"/>
        <v>28</v>
      </c>
    </row>
    <row r="79" spans="1:59" s="7" customFormat="1" ht="41.25" customHeight="1" x14ac:dyDescent="0.4">
      <c r="A79" s="100" t="s">
        <v>10</v>
      </c>
      <c r="B79" s="203" t="s">
        <v>134</v>
      </c>
      <c r="C79" s="102" t="s">
        <v>320</v>
      </c>
      <c r="D79" s="204">
        <f t="shared" ref="D79:D85" si="64">SUM(E79,O79)</f>
        <v>75</v>
      </c>
      <c r="E79" s="204">
        <f t="shared" ref="E79:E85" si="65">SUM(F79:G79,N79)</f>
        <v>34</v>
      </c>
      <c r="F79" s="205">
        <f>SUM(P79,T79,X79,AB79,AF79,AJ79,AN79,AR79)</f>
        <v>0</v>
      </c>
      <c r="G79" s="205">
        <f>SUM(Q79,U79,Y79,AC79,AG79,AK79,AO79,AS79)</f>
        <v>24</v>
      </c>
      <c r="H79" s="107"/>
      <c r="I79" s="107">
        <v>24</v>
      </c>
      <c r="J79" s="107"/>
      <c r="K79" s="107"/>
      <c r="L79" s="107"/>
      <c r="M79" s="107"/>
      <c r="N79" s="205">
        <f>SUM(R79,V79,Z79,AD79,AH79,AL79,AP79,AT79)</f>
        <v>10</v>
      </c>
      <c r="O79" s="204">
        <f t="shared" ref="O79:O85" si="66">SUM(S79,W79,AA79,AE79,AI79,AM79,AQ79,AU79)</f>
        <v>41</v>
      </c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11"/>
      <c r="AK79" s="111"/>
      <c r="AL79" s="132"/>
      <c r="AM79" s="132"/>
      <c r="AN79" s="111"/>
      <c r="AO79" s="111">
        <v>24</v>
      </c>
      <c r="AP79" s="132">
        <v>10</v>
      </c>
      <c r="AQ79" s="132">
        <v>41</v>
      </c>
      <c r="AR79" s="132"/>
      <c r="AS79" s="132"/>
      <c r="AT79" s="132"/>
      <c r="AU79" s="207"/>
      <c r="AV79" s="214"/>
      <c r="AW79" s="132"/>
      <c r="AX79" s="132"/>
      <c r="AY79" s="132"/>
      <c r="AZ79" s="132"/>
      <c r="BA79" s="132"/>
      <c r="BB79" s="111">
        <v>3</v>
      </c>
      <c r="BC79" s="142"/>
      <c r="BD79" s="143">
        <f t="shared" ref="BD79:BD85" si="67">SUM(E79)/25</f>
        <v>1.36</v>
      </c>
      <c r="BE79" s="132">
        <v>3</v>
      </c>
      <c r="BF79" s="132"/>
      <c r="BG79" s="132">
        <v>3</v>
      </c>
    </row>
    <row r="80" spans="1:59" s="7" customFormat="1" x14ac:dyDescent="0.4">
      <c r="A80" s="100" t="s">
        <v>9</v>
      </c>
      <c r="B80" s="203" t="s">
        <v>131</v>
      </c>
      <c r="C80" s="102" t="s">
        <v>326</v>
      </c>
      <c r="D80" s="204">
        <f t="shared" si="64"/>
        <v>100</v>
      </c>
      <c r="E80" s="204">
        <f t="shared" si="65"/>
        <v>26</v>
      </c>
      <c r="F80" s="205">
        <f t="shared" ref="F80:F85" si="68">SUM(P80,T80,X80,AB80,AF80,AJ80,AN80,AR80)</f>
        <v>0</v>
      </c>
      <c r="G80" s="205">
        <f t="shared" ref="G80:G85" si="69">SUM(Q80,U80,Y80,AC80,AG80,AK80,AO80,AS80)</f>
        <v>16</v>
      </c>
      <c r="H80" s="107"/>
      <c r="I80" s="107"/>
      <c r="J80" s="107"/>
      <c r="K80" s="107">
        <v>16</v>
      </c>
      <c r="L80" s="107"/>
      <c r="M80" s="107"/>
      <c r="N80" s="205">
        <f t="shared" ref="N80:N85" si="70">SUM(R80,V80,Z80,AD80,AH80,AL80,AP80,AT80)</f>
        <v>10</v>
      </c>
      <c r="O80" s="204">
        <f t="shared" si="66"/>
        <v>74</v>
      </c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11"/>
      <c r="AK80" s="111"/>
      <c r="AL80" s="132"/>
      <c r="AM80" s="132"/>
      <c r="AN80" s="111"/>
      <c r="AO80" s="111"/>
      <c r="AP80" s="132"/>
      <c r="AQ80" s="132"/>
      <c r="AR80" s="132"/>
      <c r="AS80" s="132">
        <v>16</v>
      </c>
      <c r="AT80" s="132">
        <v>10</v>
      </c>
      <c r="AU80" s="207">
        <v>74</v>
      </c>
      <c r="AV80" s="214"/>
      <c r="AW80" s="132"/>
      <c r="AX80" s="132"/>
      <c r="AY80" s="132"/>
      <c r="AZ80" s="132"/>
      <c r="BA80" s="132"/>
      <c r="BB80" s="111"/>
      <c r="BC80" s="142">
        <v>4</v>
      </c>
      <c r="BD80" s="143">
        <f t="shared" si="67"/>
        <v>1.04</v>
      </c>
      <c r="BE80" s="132">
        <v>4</v>
      </c>
      <c r="BF80" s="132"/>
      <c r="BG80" s="132">
        <v>4</v>
      </c>
    </row>
    <row r="81" spans="1:59" s="7" customFormat="1" x14ac:dyDescent="0.4">
      <c r="A81" s="100" t="s">
        <v>8</v>
      </c>
      <c r="B81" s="203" t="s">
        <v>132</v>
      </c>
      <c r="C81" s="102" t="s">
        <v>326</v>
      </c>
      <c r="D81" s="204">
        <f t="shared" si="64"/>
        <v>125</v>
      </c>
      <c r="E81" s="204">
        <f t="shared" si="65"/>
        <v>26</v>
      </c>
      <c r="F81" s="205">
        <f t="shared" si="68"/>
        <v>0</v>
      </c>
      <c r="G81" s="205">
        <f t="shared" si="69"/>
        <v>16</v>
      </c>
      <c r="H81" s="107"/>
      <c r="I81" s="107">
        <v>16</v>
      </c>
      <c r="J81" s="107"/>
      <c r="K81" s="107"/>
      <c r="L81" s="107"/>
      <c r="M81" s="107"/>
      <c r="N81" s="205">
        <f t="shared" si="70"/>
        <v>10</v>
      </c>
      <c r="O81" s="204">
        <f t="shared" si="66"/>
        <v>99</v>
      </c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11"/>
      <c r="AS81" s="111">
        <v>16</v>
      </c>
      <c r="AT81" s="132">
        <v>10</v>
      </c>
      <c r="AU81" s="207">
        <v>99</v>
      </c>
      <c r="AV81" s="214"/>
      <c r="AW81" s="132"/>
      <c r="AX81" s="132"/>
      <c r="AY81" s="132"/>
      <c r="AZ81" s="132"/>
      <c r="BA81" s="132"/>
      <c r="BB81" s="111"/>
      <c r="BC81" s="122">
        <v>5</v>
      </c>
      <c r="BD81" s="143">
        <f t="shared" si="67"/>
        <v>1.04</v>
      </c>
      <c r="BE81" s="132">
        <f>SUM(AV81:BC81)</f>
        <v>5</v>
      </c>
      <c r="BF81" s="132"/>
      <c r="BG81" s="132">
        <v>5</v>
      </c>
    </row>
    <row r="82" spans="1:59" s="7" customFormat="1" x14ac:dyDescent="0.4">
      <c r="A82" s="100" t="s">
        <v>7</v>
      </c>
      <c r="B82" s="203" t="s">
        <v>133</v>
      </c>
      <c r="C82" s="102" t="s">
        <v>319</v>
      </c>
      <c r="D82" s="204">
        <f t="shared" si="64"/>
        <v>75</v>
      </c>
      <c r="E82" s="204">
        <f t="shared" si="65"/>
        <v>21</v>
      </c>
      <c r="F82" s="205">
        <f t="shared" si="68"/>
        <v>0</v>
      </c>
      <c r="G82" s="205">
        <f t="shared" si="69"/>
        <v>16</v>
      </c>
      <c r="H82" s="107"/>
      <c r="I82" s="107"/>
      <c r="J82" s="107"/>
      <c r="K82" s="107">
        <v>16</v>
      </c>
      <c r="L82" s="107"/>
      <c r="M82" s="107"/>
      <c r="N82" s="205">
        <f t="shared" si="70"/>
        <v>5</v>
      </c>
      <c r="O82" s="204">
        <f t="shared" si="66"/>
        <v>54</v>
      </c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11"/>
      <c r="AG82" s="111"/>
      <c r="AH82" s="132"/>
      <c r="AI82" s="132"/>
      <c r="AJ82" s="111"/>
      <c r="AK82" s="111">
        <v>16</v>
      </c>
      <c r="AL82" s="132">
        <v>5</v>
      </c>
      <c r="AM82" s="132">
        <v>54</v>
      </c>
      <c r="AN82" s="132"/>
      <c r="AO82" s="132"/>
      <c r="AP82" s="132"/>
      <c r="AQ82" s="132"/>
      <c r="AR82" s="111"/>
      <c r="AS82" s="111"/>
      <c r="AT82" s="132"/>
      <c r="AU82" s="207"/>
      <c r="AV82" s="214"/>
      <c r="AW82" s="132"/>
      <c r="AX82" s="132"/>
      <c r="AY82" s="132"/>
      <c r="AZ82" s="111"/>
      <c r="BA82" s="178">
        <v>3</v>
      </c>
      <c r="BB82" s="111"/>
      <c r="BC82" s="122"/>
      <c r="BD82" s="143">
        <f t="shared" si="67"/>
        <v>0.84</v>
      </c>
      <c r="BE82" s="132">
        <f>SUM(AV82:BC82)</f>
        <v>3</v>
      </c>
      <c r="BF82" s="132"/>
      <c r="BG82" s="132">
        <v>3</v>
      </c>
    </row>
    <row r="83" spans="1:59" s="7" customFormat="1" ht="35.25" customHeight="1" x14ac:dyDescent="0.4">
      <c r="A83" s="100" t="s">
        <v>6</v>
      </c>
      <c r="B83" s="203" t="s">
        <v>130</v>
      </c>
      <c r="C83" s="102" t="s">
        <v>126</v>
      </c>
      <c r="D83" s="204">
        <f t="shared" si="64"/>
        <v>125</v>
      </c>
      <c r="E83" s="204">
        <f t="shared" si="65"/>
        <v>36</v>
      </c>
      <c r="F83" s="205">
        <f t="shared" si="68"/>
        <v>0</v>
      </c>
      <c r="G83" s="205">
        <f t="shared" si="69"/>
        <v>16</v>
      </c>
      <c r="H83" s="107">
        <v>16</v>
      </c>
      <c r="I83" s="107"/>
      <c r="J83" s="107"/>
      <c r="K83" s="107"/>
      <c r="L83" s="107"/>
      <c r="M83" s="107"/>
      <c r="N83" s="205">
        <f t="shared" si="70"/>
        <v>20</v>
      </c>
      <c r="O83" s="204">
        <f t="shared" si="66"/>
        <v>89</v>
      </c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11"/>
      <c r="AS83" s="111">
        <v>16</v>
      </c>
      <c r="AT83" s="132">
        <v>20</v>
      </c>
      <c r="AU83" s="207">
        <v>89</v>
      </c>
      <c r="AV83" s="214"/>
      <c r="AW83" s="132"/>
      <c r="AX83" s="132"/>
      <c r="AY83" s="132"/>
      <c r="AZ83" s="132"/>
      <c r="BA83" s="132"/>
      <c r="BB83" s="111"/>
      <c r="BC83" s="122">
        <v>5</v>
      </c>
      <c r="BD83" s="143">
        <f t="shared" si="67"/>
        <v>1.44</v>
      </c>
      <c r="BE83" s="132">
        <f>SUM(AV83:BC83)</f>
        <v>5</v>
      </c>
      <c r="BF83" s="132"/>
      <c r="BG83" s="132">
        <v>5</v>
      </c>
    </row>
    <row r="84" spans="1:59" s="7" customFormat="1" ht="35.25" customHeight="1" x14ac:dyDescent="0.4">
      <c r="A84" s="100" t="s">
        <v>5</v>
      </c>
      <c r="B84" s="203" t="s">
        <v>129</v>
      </c>
      <c r="C84" s="102" t="s">
        <v>126</v>
      </c>
      <c r="D84" s="204">
        <f t="shared" si="64"/>
        <v>125</v>
      </c>
      <c r="E84" s="204">
        <f t="shared" si="65"/>
        <v>31</v>
      </c>
      <c r="F84" s="205">
        <f t="shared" si="68"/>
        <v>0</v>
      </c>
      <c r="G84" s="205">
        <f t="shared" si="69"/>
        <v>16</v>
      </c>
      <c r="H84" s="107">
        <v>16</v>
      </c>
      <c r="I84" s="107"/>
      <c r="J84" s="107"/>
      <c r="K84" s="107"/>
      <c r="L84" s="107"/>
      <c r="M84" s="107"/>
      <c r="N84" s="205">
        <f t="shared" si="70"/>
        <v>15</v>
      </c>
      <c r="O84" s="204">
        <f t="shared" si="66"/>
        <v>94</v>
      </c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11"/>
      <c r="AS84" s="111">
        <v>16</v>
      </c>
      <c r="AT84" s="132">
        <v>15</v>
      </c>
      <c r="AU84" s="207">
        <v>94</v>
      </c>
      <c r="AV84" s="214"/>
      <c r="AW84" s="132"/>
      <c r="AX84" s="132"/>
      <c r="AY84" s="132"/>
      <c r="AZ84" s="132"/>
      <c r="BA84" s="132"/>
      <c r="BB84" s="111"/>
      <c r="BC84" s="122">
        <v>5</v>
      </c>
      <c r="BD84" s="143">
        <f t="shared" si="67"/>
        <v>1.24</v>
      </c>
      <c r="BE84" s="132">
        <f>SUM(AV84:BC84)</f>
        <v>5</v>
      </c>
      <c r="BF84" s="132"/>
      <c r="BG84" s="132">
        <v>5</v>
      </c>
    </row>
    <row r="85" spans="1:59" s="7" customFormat="1" ht="35.25" customHeight="1" x14ac:dyDescent="0.4">
      <c r="A85" s="100" t="s">
        <v>20</v>
      </c>
      <c r="B85" s="229" t="s">
        <v>333</v>
      </c>
      <c r="C85" s="102" t="s">
        <v>326</v>
      </c>
      <c r="D85" s="204">
        <f t="shared" si="64"/>
        <v>75</v>
      </c>
      <c r="E85" s="204">
        <f t="shared" si="65"/>
        <v>23</v>
      </c>
      <c r="F85" s="205">
        <f t="shared" si="68"/>
        <v>0</v>
      </c>
      <c r="G85" s="205">
        <f t="shared" si="69"/>
        <v>8</v>
      </c>
      <c r="H85" s="107"/>
      <c r="I85" s="107"/>
      <c r="J85" s="107"/>
      <c r="K85" s="107">
        <v>8</v>
      </c>
      <c r="L85" s="107"/>
      <c r="M85" s="107"/>
      <c r="N85" s="205">
        <f t="shared" si="70"/>
        <v>15</v>
      </c>
      <c r="O85" s="204">
        <f t="shared" si="66"/>
        <v>52</v>
      </c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11"/>
      <c r="AS85" s="111">
        <v>8</v>
      </c>
      <c r="AT85" s="132">
        <v>15</v>
      </c>
      <c r="AU85" s="207">
        <v>52</v>
      </c>
      <c r="AV85" s="214"/>
      <c r="AW85" s="132"/>
      <c r="AX85" s="132"/>
      <c r="AY85" s="132"/>
      <c r="AZ85" s="132"/>
      <c r="BA85" s="132"/>
      <c r="BB85" s="111"/>
      <c r="BC85" s="122">
        <v>3</v>
      </c>
      <c r="BD85" s="143">
        <f t="shared" si="67"/>
        <v>0.92</v>
      </c>
      <c r="BE85" s="132">
        <f>SUM(AV85:BC85)</f>
        <v>3</v>
      </c>
      <c r="BF85" s="132"/>
      <c r="BG85" s="132">
        <v>3</v>
      </c>
    </row>
    <row r="86" spans="1:59" s="8" customFormat="1" ht="44.4" x14ac:dyDescent="0.4">
      <c r="A86" s="155" t="s">
        <v>65</v>
      </c>
      <c r="B86" s="235" t="s">
        <v>277</v>
      </c>
      <c r="C86" s="215"/>
      <c r="D86" s="130">
        <f>SUM(D87:D93)</f>
        <v>700</v>
      </c>
      <c r="E86" s="130">
        <f t="shared" ref="E86:BG86" si="71">SUM(E87:E93)</f>
        <v>197</v>
      </c>
      <c r="F86" s="130">
        <f t="shared" si="71"/>
        <v>16</v>
      </c>
      <c r="G86" s="130">
        <f t="shared" si="71"/>
        <v>96</v>
      </c>
      <c r="H86" s="130">
        <f t="shared" si="71"/>
        <v>0</v>
      </c>
      <c r="I86" s="130">
        <f t="shared" ref="I86" si="72">SUM(I87:I93)</f>
        <v>18</v>
      </c>
      <c r="J86" s="130">
        <f t="shared" si="71"/>
        <v>16</v>
      </c>
      <c r="K86" s="130">
        <f t="shared" ref="K86" si="73">SUM(K87:K93)</f>
        <v>62</v>
      </c>
      <c r="L86" s="130">
        <f t="shared" si="71"/>
        <v>0</v>
      </c>
      <c r="M86" s="130">
        <f t="shared" si="71"/>
        <v>0</v>
      </c>
      <c r="N86" s="130">
        <f t="shared" si="71"/>
        <v>85</v>
      </c>
      <c r="O86" s="130">
        <f t="shared" si="71"/>
        <v>503</v>
      </c>
      <c r="P86" s="130">
        <f t="shared" si="71"/>
        <v>0</v>
      </c>
      <c r="Q86" s="130">
        <f t="shared" si="71"/>
        <v>0</v>
      </c>
      <c r="R86" s="130">
        <f t="shared" si="71"/>
        <v>0</v>
      </c>
      <c r="S86" s="130">
        <f t="shared" si="71"/>
        <v>0</v>
      </c>
      <c r="T86" s="130">
        <f t="shared" si="71"/>
        <v>0</v>
      </c>
      <c r="U86" s="130">
        <f t="shared" si="71"/>
        <v>0</v>
      </c>
      <c r="V86" s="130">
        <f t="shared" si="71"/>
        <v>0</v>
      </c>
      <c r="W86" s="130">
        <f t="shared" si="71"/>
        <v>0</v>
      </c>
      <c r="X86" s="130">
        <f t="shared" si="71"/>
        <v>0</v>
      </c>
      <c r="Y86" s="130">
        <f t="shared" si="71"/>
        <v>0</v>
      </c>
      <c r="Z86" s="130">
        <f t="shared" si="71"/>
        <v>0</v>
      </c>
      <c r="AA86" s="130">
        <f t="shared" si="71"/>
        <v>0</v>
      </c>
      <c r="AB86" s="130">
        <f t="shared" si="71"/>
        <v>0</v>
      </c>
      <c r="AC86" s="130">
        <f t="shared" si="71"/>
        <v>0</v>
      </c>
      <c r="AD86" s="130">
        <f t="shared" si="71"/>
        <v>0</v>
      </c>
      <c r="AE86" s="130">
        <f t="shared" si="71"/>
        <v>0</v>
      </c>
      <c r="AF86" s="130">
        <f t="shared" si="71"/>
        <v>0</v>
      </c>
      <c r="AG86" s="130">
        <f t="shared" si="71"/>
        <v>0</v>
      </c>
      <c r="AH86" s="130">
        <f t="shared" si="71"/>
        <v>0</v>
      </c>
      <c r="AI86" s="130">
        <f t="shared" si="71"/>
        <v>0</v>
      </c>
      <c r="AJ86" s="130">
        <f t="shared" si="71"/>
        <v>8</v>
      </c>
      <c r="AK86" s="130">
        <f t="shared" si="71"/>
        <v>16</v>
      </c>
      <c r="AL86" s="130">
        <f t="shared" si="71"/>
        <v>5</v>
      </c>
      <c r="AM86" s="130">
        <f t="shared" si="71"/>
        <v>46</v>
      </c>
      <c r="AN86" s="130">
        <f t="shared" si="71"/>
        <v>0</v>
      </c>
      <c r="AO86" s="130">
        <f t="shared" si="71"/>
        <v>24</v>
      </c>
      <c r="AP86" s="130">
        <f t="shared" si="71"/>
        <v>20</v>
      </c>
      <c r="AQ86" s="130">
        <f t="shared" si="71"/>
        <v>181</v>
      </c>
      <c r="AR86" s="130">
        <f t="shared" si="71"/>
        <v>8</v>
      </c>
      <c r="AS86" s="130">
        <f t="shared" si="71"/>
        <v>56</v>
      </c>
      <c r="AT86" s="130">
        <f t="shared" si="71"/>
        <v>60</v>
      </c>
      <c r="AU86" s="130">
        <f t="shared" si="71"/>
        <v>276</v>
      </c>
      <c r="AV86" s="130">
        <f t="shared" si="71"/>
        <v>0</v>
      </c>
      <c r="AW86" s="130">
        <f t="shared" si="71"/>
        <v>0</v>
      </c>
      <c r="AX86" s="130">
        <f t="shared" si="71"/>
        <v>0</v>
      </c>
      <c r="AY86" s="130">
        <f t="shared" si="71"/>
        <v>0</v>
      </c>
      <c r="AZ86" s="130">
        <f t="shared" si="71"/>
        <v>0</v>
      </c>
      <c r="BA86" s="130">
        <f t="shared" si="71"/>
        <v>3</v>
      </c>
      <c r="BB86" s="130">
        <f t="shared" si="71"/>
        <v>9</v>
      </c>
      <c r="BC86" s="130">
        <f t="shared" si="71"/>
        <v>16</v>
      </c>
      <c r="BD86" s="130">
        <f t="shared" si="71"/>
        <v>7.879999999999999</v>
      </c>
      <c r="BE86" s="130">
        <f t="shared" si="71"/>
        <v>28</v>
      </c>
      <c r="BF86" s="130">
        <f t="shared" si="71"/>
        <v>0</v>
      </c>
      <c r="BG86" s="130">
        <f t="shared" si="71"/>
        <v>28</v>
      </c>
    </row>
    <row r="87" spans="1:59" s="7" customFormat="1" x14ac:dyDescent="0.4">
      <c r="A87" s="100" t="s">
        <v>10</v>
      </c>
      <c r="B87" s="210" t="s">
        <v>278</v>
      </c>
      <c r="C87" s="102" t="s">
        <v>319</v>
      </c>
      <c r="D87" s="204">
        <f t="shared" ref="D87:D93" si="74">SUM(E87,O87)</f>
        <v>50</v>
      </c>
      <c r="E87" s="204">
        <f t="shared" ref="E87:E93" si="75">SUM(F87:G87,N87)</f>
        <v>21</v>
      </c>
      <c r="F87" s="205">
        <f>SUM(P87,T87,X87,AB87,AF87,AJ87,AN87,AR87)</f>
        <v>8</v>
      </c>
      <c r="G87" s="205">
        <f>SUM(Q87,U87,Y87,AC87,AG87,AK87,AO87,AS87)</f>
        <v>8</v>
      </c>
      <c r="H87" s="107"/>
      <c r="I87" s="107"/>
      <c r="J87" s="107">
        <v>8</v>
      </c>
      <c r="K87" s="107"/>
      <c r="L87" s="107"/>
      <c r="M87" s="107"/>
      <c r="N87" s="205">
        <f t="shared" ref="N87:O89" si="76">SUM(R87,V87,Z87,AD87,AH87,AL87,AP87,AT87)</f>
        <v>5</v>
      </c>
      <c r="O87" s="204">
        <f t="shared" si="76"/>
        <v>29</v>
      </c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11">
        <v>8</v>
      </c>
      <c r="AK87" s="111">
        <v>8</v>
      </c>
      <c r="AL87" s="132">
        <v>5</v>
      </c>
      <c r="AM87" s="132">
        <v>29</v>
      </c>
      <c r="AN87" s="132"/>
      <c r="AO87" s="132"/>
      <c r="AP87" s="132"/>
      <c r="AQ87" s="132"/>
      <c r="AR87" s="111"/>
      <c r="AS87" s="111"/>
      <c r="AT87" s="132"/>
      <c r="AU87" s="207"/>
      <c r="AV87" s="113"/>
      <c r="AW87" s="111"/>
      <c r="AX87" s="111"/>
      <c r="AY87" s="111"/>
      <c r="AZ87" s="111"/>
      <c r="BA87" s="111">
        <v>2</v>
      </c>
      <c r="BB87" s="111"/>
      <c r="BC87" s="122"/>
      <c r="BD87" s="143">
        <f t="shared" ref="BD87:BD93" si="77">SUM(E87)/25</f>
        <v>0.84</v>
      </c>
      <c r="BE87" s="132">
        <f>SUM(AV87:BC87)</f>
        <v>2</v>
      </c>
      <c r="BF87" s="132"/>
      <c r="BG87" s="132">
        <v>2</v>
      </c>
    </row>
    <row r="88" spans="1:59" s="7" customFormat="1" x14ac:dyDescent="0.4">
      <c r="A88" s="100" t="s">
        <v>9</v>
      </c>
      <c r="B88" s="210" t="s">
        <v>279</v>
      </c>
      <c r="C88" s="102" t="s">
        <v>319</v>
      </c>
      <c r="D88" s="204">
        <f t="shared" si="74"/>
        <v>25</v>
      </c>
      <c r="E88" s="204">
        <f t="shared" si="75"/>
        <v>8</v>
      </c>
      <c r="F88" s="205">
        <f t="shared" ref="F88:F93" si="78">SUM(P88,T88,X88,AB88,AF88,AJ88,AN88,AR88)</f>
        <v>0</v>
      </c>
      <c r="G88" s="205">
        <f t="shared" ref="G88:G93" si="79">SUM(Q88,U88,Y88,AC88,AG88,AK88,AO88,AS88)</f>
        <v>8</v>
      </c>
      <c r="H88" s="107"/>
      <c r="I88" s="107"/>
      <c r="J88" s="107">
        <v>8</v>
      </c>
      <c r="K88" s="107"/>
      <c r="L88" s="107"/>
      <c r="M88" s="107"/>
      <c r="N88" s="205">
        <f t="shared" si="76"/>
        <v>0</v>
      </c>
      <c r="O88" s="204">
        <f t="shared" si="76"/>
        <v>17</v>
      </c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11"/>
      <c r="AG88" s="111"/>
      <c r="AH88" s="132"/>
      <c r="AI88" s="132"/>
      <c r="AJ88" s="111"/>
      <c r="AK88" s="111">
        <v>8</v>
      </c>
      <c r="AL88" s="132"/>
      <c r="AM88" s="132">
        <v>17</v>
      </c>
      <c r="AN88" s="111"/>
      <c r="AO88" s="111"/>
      <c r="AP88" s="132"/>
      <c r="AQ88" s="132"/>
      <c r="AR88" s="132"/>
      <c r="AS88" s="132"/>
      <c r="AT88" s="132"/>
      <c r="AU88" s="207"/>
      <c r="AV88" s="113"/>
      <c r="AW88" s="111"/>
      <c r="AX88" s="111"/>
      <c r="AY88" s="111"/>
      <c r="AZ88" s="111"/>
      <c r="BA88" s="111">
        <v>1</v>
      </c>
      <c r="BB88" s="111"/>
      <c r="BC88" s="122"/>
      <c r="BD88" s="143">
        <f t="shared" si="77"/>
        <v>0.32</v>
      </c>
      <c r="BE88" s="132">
        <f>SUM(AV88:BC88)</f>
        <v>1</v>
      </c>
      <c r="BF88" s="132"/>
      <c r="BG88" s="132">
        <v>1</v>
      </c>
    </row>
    <row r="89" spans="1:59" s="7" customFormat="1" x14ac:dyDescent="0.4">
      <c r="A89" s="100" t="s">
        <v>8</v>
      </c>
      <c r="B89" s="210" t="s">
        <v>312</v>
      </c>
      <c r="C89" s="102" t="s">
        <v>320</v>
      </c>
      <c r="D89" s="204">
        <f t="shared" si="74"/>
        <v>25</v>
      </c>
      <c r="E89" s="204">
        <f t="shared" si="75"/>
        <v>8</v>
      </c>
      <c r="F89" s="205">
        <f t="shared" si="78"/>
        <v>0</v>
      </c>
      <c r="G89" s="205">
        <f t="shared" si="79"/>
        <v>8</v>
      </c>
      <c r="H89" s="107"/>
      <c r="I89" s="202">
        <v>8</v>
      </c>
      <c r="J89" s="107"/>
      <c r="K89" s="107"/>
      <c r="L89" s="202"/>
      <c r="M89" s="107"/>
      <c r="N89" s="205">
        <f t="shared" si="76"/>
        <v>0</v>
      </c>
      <c r="O89" s="204">
        <f t="shared" si="76"/>
        <v>17</v>
      </c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11"/>
      <c r="AK89" s="111"/>
      <c r="AL89" s="132"/>
      <c r="AM89" s="132"/>
      <c r="AN89" s="111"/>
      <c r="AO89" s="111">
        <v>8</v>
      </c>
      <c r="AP89" s="132">
        <v>0</v>
      </c>
      <c r="AQ89" s="207">
        <v>17</v>
      </c>
      <c r="AR89" s="111"/>
      <c r="AS89" s="111"/>
      <c r="AT89" s="132"/>
      <c r="AU89" s="207"/>
      <c r="AV89" s="113"/>
      <c r="AW89" s="111"/>
      <c r="AX89" s="111"/>
      <c r="AY89" s="111"/>
      <c r="AZ89" s="111"/>
      <c r="BA89" s="111"/>
      <c r="BB89" s="111">
        <v>1</v>
      </c>
      <c r="BC89" s="224"/>
      <c r="BD89" s="143">
        <f t="shared" si="77"/>
        <v>0.32</v>
      </c>
      <c r="BE89" s="132">
        <v>1</v>
      </c>
      <c r="BF89" s="132"/>
      <c r="BG89" s="132">
        <v>1</v>
      </c>
    </row>
    <row r="90" spans="1:59" s="7" customFormat="1" x14ac:dyDescent="0.4">
      <c r="A90" s="100" t="s">
        <v>7</v>
      </c>
      <c r="B90" s="217" t="s">
        <v>107</v>
      </c>
      <c r="C90" s="102" t="s">
        <v>126</v>
      </c>
      <c r="D90" s="204">
        <f t="shared" si="74"/>
        <v>250</v>
      </c>
      <c r="E90" s="204">
        <f t="shared" si="75"/>
        <v>78</v>
      </c>
      <c r="F90" s="205">
        <f t="shared" si="78"/>
        <v>8</v>
      </c>
      <c r="G90" s="205">
        <f t="shared" si="79"/>
        <v>40</v>
      </c>
      <c r="H90" s="107"/>
      <c r="I90" s="107">
        <v>10</v>
      </c>
      <c r="J90" s="107"/>
      <c r="K90" s="107">
        <v>30</v>
      </c>
      <c r="L90" s="107"/>
      <c r="M90" s="107"/>
      <c r="N90" s="205">
        <f t="shared" ref="N90:O93" si="80">SUM(R90,V90,Z90,AD90,AH90,AL90,AP90,AT90)</f>
        <v>30</v>
      </c>
      <c r="O90" s="204">
        <f t="shared" si="80"/>
        <v>172</v>
      </c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11"/>
      <c r="AK90" s="111"/>
      <c r="AL90" s="132"/>
      <c r="AM90" s="132"/>
      <c r="AN90" s="111"/>
      <c r="AO90" s="111"/>
      <c r="AP90" s="132"/>
      <c r="AQ90" s="132"/>
      <c r="AR90" s="111">
        <v>8</v>
      </c>
      <c r="AS90" s="111">
        <v>40</v>
      </c>
      <c r="AT90" s="132">
        <v>30</v>
      </c>
      <c r="AU90" s="207">
        <v>172</v>
      </c>
      <c r="AV90" s="113"/>
      <c r="AW90" s="111"/>
      <c r="AX90" s="111"/>
      <c r="AY90" s="111"/>
      <c r="AZ90" s="111"/>
      <c r="BA90" s="111"/>
      <c r="BB90" s="111"/>
      <c r="BC90" s="122">
        <v>10</v>
      </c>
      <c r="BD90" s="143">
        <f t="shared" si="77"/>
        <v>3.12</v>
      </c>
      <c r="BE90" s="132">
        <v>10</v>
      </c>
      <c r="BF90" s="132"/>
      <c r="BG90" s="132">
        <v>10</v>
      </c>
    </row>
    <row r="91" spans="1:59" s="7" customFormat="1" x14ac:dyDescent="0.4">
      <c r="A91" s="100" t="s">
        <v>6</v>
      </c>
      <c r="B91" s="217" t="s">
        <v>108</v>
      </c>
      <c r="C91" s="102" t="s">
        <v>326</v>
      </c>
      <c r="D91" s="204">
        <f t="shared" si="74"/>
        <v>75</v>
      </c>
      <c r="E91" s="204">
        <f t="shared" si="75"/>
        <v>23</v>
      </c>
      <c r="F91" s="205">
        <f t="shared" si="78"/>
        <v>0</v>
      </c>
      <c r="G91" s="205">
        <f t="shared" si="79"/>
        <v>8</v>
      </c>
      <c r="H91" s="107"/>
      <c r="I91" s="202"/>
      <c r="J91" s="107"/>
      <c r="K91" s="107">
        <v>8</v>
      </c>
      <c r="L91" s="202"/>
      <c r="M91" s="107"/>
      <c r="N91" s="205">
        <f t="shared" si="80"/>
        <v>15</v>
      </c>
      <c r="O91" s="204">
        <f t="shared" si="80"/>
        <v>52</v>
      </c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11"/>
      <c r="AK91" s="111"/>
      <c r="AL91" s="132"/>
      <c r="AM91" s="132"/>
      <c r="AN91" s="111"/>
      <c r="AO91" s="111"/>
      <c r="AP91" s="132"/>
      <c r="AQ91" s="132"/>
      <c r="AR91" s="111"/>
      <c r="AS91" s="111">
        <v>8</v>
      </c>
      <c r="AT91" s="132">
        <v>15</v>
      </c>
      <c r="AU91" s="207">
        <v>52</v>
      </c>
      <c r="AV91" s="113"/>
      <c r="AW91" s="111"/>
      <c r="AX91" s="111"/>
      <c r="AY91" s="111"/>
      <c r="AZ91" s="111"/>
      <c r="BA91" s="111"/>
      <c r="BB91" s="111"/>
      <c r="BC91" s="122">
        <v>3</v>
      </c>
      <c r="BD91" s="143">
        <f t="shared" si="77"/>
        <v>0.92</v>
      </c>
      <c r="BE91" s="132">
        <v>3</v>
      </c>
      <c r="BF91" s="132"/>
      <c r="BG91" s="132">
        <v>3</v>
      </c>
    </row>
    <row r="92" spans="1:59" s="7" customFormat="1" x14ac:dyDescent="0.4">
      <c r="A92" s="100" t="s">
        <v>5</v>
      </c>
      <c r="B92" s="228" t="s">
        <v>329</v>
      </c>
      <c r="C92" s="102" t="s">
        <v>326</v>
      </c>
      <c r="D92" s="204">
        <f t="shared" si="74"/>
        <v>75</v>
      </c>
      <c r="E92" s="204">
        <f t="shared" si="75"/>
        <v>23</v>
      </c>
      <c r="F92" s="205">
        <f t="shared" si="78"/>
        <v>0</v>
      </c>
      <c r="G92" s="205">
        <f t="shared" si="79"/>
        <v>8</v>
      </c>
      <c r="H92" s="107"/>
      <c r="I92" s="107"/>
      <c r="J92" s="107"/>
      <c r="K92" s="107">
        <v>8</v>
      </c>
      <c r="L92" s="107"/>
      <c r="M92" s="107"/>
      <c r="N92" s="205">
        <f t="shared" si="80"/>
        <v>15</v>
      </c>
      <c r="O92" s="204">
        <f t="shared" si="80"/>
        <v>52</v>
      </c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11"/>
      <c r="AK92" s="111"/>
      <c r="AL92" s="132"/>
      <c r="AM92" s="132"/>
      <c r="AN92" s="111"/>
      <c r="AO92" s="111"/>
      <c r="AP92" s="132"/>
      <c r="AQ92" s="132"/>
      <c r="AR92" s="111"/>
      <c r="AS92" s="111">
        <v>8</v>
      </c>
      <c r="AT92" s="132">
        <v>15</v>
      </c>
      <c r="AU92" s="207">
        <v>52</v>
      </c>
      <c r="AV92" s="113"/>
      <c r="AW92" s="111"/>
      <c r="AX92" s="111"/>
      <c r="AY92" s="111"/>
      <c r="AZ92" s="111"/>
      <c r="BA92" s="111"/>
      <c r="BB92" s="111"/>
      <c r="BC92" s="122">
        <v>3</v>
      </c>
      <c r="BD92" s="143">
        <f t="shared" si="77"/>
        <v>0.92</v>
      </c>
      <c r="BE92" s="132">
        <f>SUM(AV92:BC92)</f>
        <v>3</v>
      </c>
      <c r="BF92" s="132"/>
      <c r="BG92" s="132">
        <v>3</v>
      </c>
    </row>
    <row r="93" spans="1:59" s="7" customFormat="1" ht="34.5" thickBot="1" x14ac:dyDescent="0.45">
      <c r="A93" s="100" t="s">
        <v>20</v>
      </c>
      <c r="B93" s="217" t="s">
        <v>280</v>
      </c>
      <c r="C93" s="102" t="s">
        <v>139</v>
      </c>
      <c r="D93" s="204">
        <f t="shared" si="74"/>
        <v>200</v>
      </c>
      <c r="E93" s="204">
        <f t="shared" si="75"/>
        <v>36</v>
      </c>
      <c r="F93" s="205">
        <f t="shared" si="78"/>
        <v>0</v>
      </c>
      <c r="G93" s="205">
        <f t="shared" si="79"/>
        <v>16</v>
      </c>
      <c r="H93" s="107"/>
      <c r="I93" s="107"/>
      <c r="J93" s="107"/>
      <c r="K93" s="107">
        <v>16</v>
      </c>
      <c r="L93" s="107"/>
      <c r="M93" s="107"/>
      <c r="N93" s="205">
        <f t="shared" si="80"/>
        <v>20</v>
      </c>
      <c r="O93" s="204">
        <f t="shared" si="80"/>
        <v>164</v>
      </c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11"/>
      <c r="AK93" s="111"/>
      <c r="AL93" s="132"/>
      <c r="AM93" s="132"/>
      <c r="AN93" s="111"/>
      <c r="AO93" s="111">
        <v>16</v>
      </c>
      <c r="AP93" s="132">
        <v>20</v>
      </c>
      <c r="AQ93" s="132">
        <v>164</v>
      </c>
      <c r="AR93" s="111"/>
      <c r="AS93" s="111"/>
      <c r="AT93" s="132"/>
      <c r="AU93" s="132"/>
      <c r="AV93" s="236"/>
      <c r="AW93" s="237"/>
      <c r="AX93" s="237"/>
      <c r="AY93" s="237"/>
      <c r="AZ93" s="237"/>
      <c r="BA93" s="237"/>
      <c r="BB93" s="238">
        <v>8</v>
      </c>
      <c r="BC93" s="239"/>
      <c r="BD93" s="143">
        <f t="shared" si="77"/>
        <v>1.44</v>
      </c>
      <c r="BE93" s="132">
        <v>8</v>
      </c>
      <c r="BF93" s="132"/>
      <c r="BG93" s="132">
        <v>8</v>
      </c>
    </row>
    <row r="94" spans="1:59" s="8" customFormat="1" ht="44.4" x14ac:dyDescent="0.4">
      <c r="A94" s="127" t="s">
        <v>261</v>
      </c>
      <c r="B94" s="212" t="s">
        <v>266</v>
      </c>
      <c r="C94" s="215"/>
      <c r="D94" s="130">
        <f>SUM(D95:D99)</f>
        <v>720</v>
      </c>
      <c r="E94" s="130">
        <f t="shared" ref="E94:BG94" si="81">SUM(E95:E99)</f>
        <v>0</v>
      </c>
      <c r="F94" s="130">
        <f t="shared" si="81"/>
        <v>0</v>
      </c>
      <c r="G94" s="130">
        <f t="shared" si="81"/>
        <v>0</v>
      </c>
      <c r="H94" s="130">
        <f t="shared" si="81"/>
        <v>0</v>
      </c>
      <c r="I94" s="130">
        <f t="shared" ref="I94" si="82">SUM(I95:I99)</f>
        <v>0</v>
      </c>
      <c r="J94" s="130">
        <f t="shared" si="81"/>
        <v>0</v>
      </c>
      <c r="K94" s="130">
        <f t="shared" ref="K94" si="83">SUM(K95:K99)</f>
        <v>0</v>
      </c>
      <c r="L94" s="130">
        <f t="shared" si="81"/>
        <v>0</v>
      </c>
      <c r="M94" s="130">
        <f t="shared" si="81"/>
        <v>0</v>
      </c>
      <c r="N94" s="130">
        <f t="shared" si="81"/>
        <v>0</v>
      </c>
      <c r="O94" s="130">
        <f t="shared" si="81"/>
        <v>720</v>
      </c>
      <c r="P94" s="130">
        <f t="shared" si="81"/>
        <v>0</v>
      </c>
      <c r="Q94" s="130">
        <f t="shared" si="81"/>
        <v>0</v>
      </c>
      <c r="R94" s="130">
        <f t="shared" si="81"/>
        <v>0</v>
      </c>
      <c r="S94" s="130">
        <f t="shared" si="81"/>
        <v>0</v>
      </c>
      <c r="T94" s="130">
        <f t="shared" si="81"/>
        <v>0</v>
      </c>
      <c r="U94" s="130">
        <f t="shared" si="81"/>
        <v>0</v>
      </c>
      <c r="V94" s="130">
        <f t="shared" si="81"/>
        <v>0</v>
      </c>
      <c r="W94" s="130">
        <f t="shared" si="81"/>
        <v>180</v>
      </c>
      <c r="X94" s="130">
        <f t="shared" si="81"/>
        <v>0</v>
      </c>
      <c r="Y94" s="130">
        <f t="shared" si="81"/>
        <v>0</v>
      </c>
      <c r="Z94" s="130">
        <f t="shared" si="81"/>
        <v>0</v>
      </c>
      <c r="AA94" s="130">
        <f t="shared" si="81"/>
        <v>120</v>
      </c>
      <c r="AB94" s="130">
        <f t="shared" si="81"/>
        <v>0</v>
      </c>
      <c r="AC94" s="130">
        <f t="shared" si="81"/>
        <v>0</v>
      </c>
      <c r="AD94" s="130">
        <f t="shared" si="81"/>
        <v>0</v>
      </c>
      <c r="AE94" s="130">
        <f t="shared" si="81"/>
        <v>180</v>
      </c>
      <c r="AF94" s="130">
        <f t="shared" si="81"/>
        <v>0</v>
      </c>
      <c r="AG94" s="130">
        <f t="shared" si="81"/>
        <v>0</v>
      </c>
      <c r="AH94" s="130">
        <f t="shared" si="81"/>
        <v>0</v>
      </c>
      <c r="AI94" s="130">
        <f t="shared" si="81"/>
        <v>120</v>
      </c>
      <c r="AJ94" s="130">
        <f t="shared" si="81"/>
        <v>0</v>
      </c>
      <c r="AK94" s="130">
        <f t="shared" si="81"/>
        <v>0</v>
      </c>
      <c r="AL94" s="130">
        <f t="shared" si="81"/>
        <v>0</v>
      </c>
      <c r="AM94" s="130">
        <f t="shared" si="81"/>
        <v>120</v>
      </c>
      <c r="AN94" s="130">
        <f t="shared" si="81"/>
        <v>0</v>
      </c>
      <c r="AO94" s="130">
        <f t="shared" si="81"/>
        <v>0</v>
      </c>
      <c r="AP94" s="130">
        <f t="shared" si="81"/>
        <v>0</v>
      </c>
      <c r="AQ94" s="130">
        <f t="shared" si="81"/>
        <v>0</v>
      </c>
      <c r="AR94" s="130">
        <f t="shared" si="81"/>
        <v>0</v>
      </c>
      <c r="AS94" s="130">
        <f t="shared" si="81"/>
        <v>0</v>
      </c>
      <c r="AT94" s="130">
        <f t="shared" si="81"/>
        <v>0</v>
      </c>
      <c r="AU94" s="130">
        <f t="shared" si="81"/>
        <v>0</v>
      </c>
      <c r="AV94" s="130">
        <f t="shared" si="81"/>
        <v>0</v>
      </c>
      <c r="AW94" s="130">
        <f t="shared" si="81"/>
        <v>6</v>
      </c>
      <c r="AX94" s="130">
        <f t="shared" si="81"/>
        <v>4</v>
      </c>
      <c r="AY94" s="130">
        <f t="shared" si="81"/>
        <v>6</v>
      </c>
      <c r="AZ94" s="130">
        <f t="shared" si="81"/>
        <v>4</v>
      </c>
      <c r="BA94" s="130">
        <f t="shared" si="81"/>
        <v>4</v>
      </c>
      <c r="BB94" s="130">
        <f t="shared" si="81"/>
        <v>0</v>
      </c>
      <c r="BC94" s="130">
        <f t="shared" si="81"/>
        <v>0</v>
      </c>
      <c r="BD94" s="130">
        <f t="shared" si="81"/>
        <v>0</v>
      </c>
      <c r="BE94" s="130">
        <f t="shared" si="81"/>
        <v>24</v>
      </c>
      <c r="BF94" s="130">
        <f t="shared" si="81"/>
        <v>0</v>
      </c>
      <c r="BG94" s="130">
        <f t="shared" si="81"/>
        <v>24</v>
      </c>
    </row>
    <row r="95" spans="1:59" s="7" customFormat="1" ht="41.5" customHeight="1" x14ac:dyDescent="0.4">
      <c r="A95" s="100" t="s">
        <v>10</v>
      </c>
      <c r="B95" s="217" t="s">
        <v>237</v>
      </c>
      <c r="C95" s="102" t="s">
        <v>322</v>
      </c>
      <c r="D95" s="204">
        <f>SUM(E95,O95)</f>
        <v>180</v>
      </c>
      <c r="E95" s="204">
        <f>SUM(F95:G95,N95)</f>
        <v>0</v>
      </c>
      <c r="F95" s="205">
        <f>SUM(P95,T95,X95,AB95,AF95,AJ95,AN95,AR95)</f>
        <v>0</v>
      </c>
      <c r="G95" s="205">
        <f>SUM(Q95,U95,Y95,AC95,AG95,AK95,AO95,AS95)</f>
        <v>0</v>
      </c>
      <c r="H95" s="107"/>
      <c r="I95" s="107"/>
      <c r="J95" s="107"/>
      <c r="K95" s="107"/>
      <c r="L95" s="107"/>
      <c r="M95" s="107"/>
      <c r="N95" s="205">
        <f t="shared" ref="N95:O99" si="84">SUM(R95,V95,Z95,AD95,AH95,AL95,AP95,AT95)</f>
        <v>0</v>
      </c>
      <c r="O95" s="204">
        <f t="shared" si="84"/>
        <v>180</v>
      </c>
      <c r="P95" s="132"/>
      <c r="Q95" s="132"/>
      <c r="R95" s="132"/>
      <c r="S95" s="132"/>
      <c r="T95" s="132"/>
      <c r="U95" s="132"/>
      <c r="V95" s="132"/>
      <c r="W95" s="132">
        <v>180</v>
      </c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207"/>
      <c r="AR95" s="132"/>
      <c r="AS95" s="132"/>
      <c r="AT95" s="132"/>
      <c r="AU95" s="207"/>
      <c r="AV95" s="113"/>
      <c r="AW95" s="111">
        <v>6</v>
      </c>
      <c r="AX95" s="111"/>
      <c r="AY95" s="111"/>
      <c r="AZ95" s="111"/>
      <c r="BA95" s="111"/>
      <c r="BB95" s="111"/>
      <c r="BC95" s="220"/>
      <c r="BD95" s="143"/>
      <c r="BE95" s="132">
        <v>6</v>
      </c>
      <c r="BF95" s="132"/>
      <c r="BG95" s="132">
        <v>6</v>
      </c>
    </row>
    <row r="96" spans="1:59" s="7" customFormat="1" ht="41.5" customHeight="1" x14ac:dyDescent="0.4">
      <c r="A96" s="100" t="s">
        <v>9</v>
      </c>
      <c r="B96" s="217" t="s">
        <v>238</v>
      </c>
      <c r="C96" s="102" t="s">
        <v>321</v>
      </c>
      <c r="D96" s="204">
        <f>SUM(E96,O96)</f>
        <v>120</v>
      </c>
      <c r="E96" s="204">
        <f>SUM(F96:G96,N96)</f>
        <v>0</v>
      </c>
      <c r="F96" s="205">
        <f t="shared" ref="F96:G99" si="85">SUM(P96,T96,X96,AB96,AF96,AJ96,AN96,AR96)</f>
        <v>0</v>
      </c>
      <c r="G96" s="205">
        <f t="shared" si="85"/>
        <v>0</v>
      </c>
      <c r="H96" s="107"/>
      <c r="I96" s="107"/>
      <c r="J96" s="107"/>
      <c r="K96" s="107"/>
      <c r="L96" s="107"/>
      <c r="M96" s="107"/>
      <c r="N96" s="205">
        <f>SUM(R96,V96,Z96,AD96,AH96,AL96,AP96,AT96)</f>
        <v>0</v>
      </c>
      <c r="O96" s="204">
        <f>SUM(S96,W96,AA96,AE96,AI96,AM96,AQ96,AU96)</f>
        <v>120</v>
      </c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>
        <v>120</v>
      </c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207"/>
      <c r="AR96" s="132"/>
      <c r="AS96" s="132"/>
      <c r="AT96" s="132"/>
      <c r="AU96" s="207"/>
      <c r="AV96" s="113"/>
      <c r="AW96" s="111"/>
      <c r="AX96" s="111">
        <v>4</v>
      </c>
      <c r="AY96" s="111"/>
      <c r="AZ96" s="111"/>
      <c r="BA96" s="111"/>
      <c r="BB96" s="111"/>
      <c r="BC96" s="220"/>
      <c r="BD96" s="143"/>
      <c r="BE96" s="132">
        <v>4</v>
      </c>
      <c r="BF96" s="132"/>
      <c r="BG96" s="132">
        <v>4</v>
      </c>
    </row>
    <row r="97" spans="1:59" s="7" customFormat="1" ht="41.5" customHeight="1" x14ac:dyDescent="0.4">
      <c r="A97" s="100" t="s">
        <v>8</v>
      </c>
      <c r="B97" s="217" t="s">
        <v>239</v>
      </c>
      <c r="C97" s="102" t="s">
        <v>318</v>
      </c>
      <c r="D97" s="204">
        <f>SUM(E97,O97)</f>
        <v>180</v>
      </c>
      <c r="E97" s="204">
        <f>SUM(F97:G97,N97)</f>
        <v>0</v>
      </c>
      <c r="F97" s="205">
        <f t="shared" si="85"/>
        <v>0</v>
      </c>
      <c r="G97" s="205">
        <f t="shared" si="85"/>
        <v>0</v>
      </c>
      <c r="H97" s="107"/>
      <c r="I97" s="107"/>
      <c r="J97" s="107"/>
      <c r="K97" s="107"/>
      <c r="L97" s="107"/>
      <c r="M97" s="107"/>
      <c r="N97" s="205">
        <f t="shared" si="84"/>
        <v>0</v>
      </c>
      <c r="O97" s="204">
        <f t="shared" si="84"/>
        <v>180</v>
      </c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>
        <v>180</v>
      </c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207"/>
      <c r="AR97" s="132"/>
      <c r="AS97" s="132"/>
      <c r="AT97" s="132"/>
      <c r="AU97" s="207"/>
      <c r="AV97" s="113"/>
      <c r="AW97" s="111"/>
      <c r="AX97" s="111"/>
      <c r="AY97" s="111">
        <v>6</v>
      </c>
      <c r="AZ97" s="111"/>
      <c r="BA97" s="111"/>
      <c r="BB97" s="111"/>
      <c r="BC97" s="220"/>
      <c r="BD97" s="143"/>
      <c r="BE97" s="132">
        <v>6</v>
      </c>
      <c r="BF97" s="132"/>
      <c r="BG97" s="132">
        <v>6</v>
      </c>
    </row>
    <row r="98" spans="1:59" s="7" customFormat="1" ht="41.5" customHeight="1" x14ac:dyDescent="0.4">
      <c r="A98" s="100" t="s">
        <v>7</v>
      </c>
      <c r="B98" s="209" t="s">
        <v>240</v>
      </c>
      <c r="C98" s="102" t="s">
        <v>323</v>
      </c>
      <c r="D98" s="204">
        <f>SUM(E98,O98)</f>
        <v>120</v>
      </c>
      <c r="E98" s="204">
        <f>SUM(F98:G98,N98)</f>
        <v>0</v>
      </c>
      <c r="F98" s="205">
        <f t="shared" si="85"/>
        <v>0</v>
      </c>
      <c r="G98" s="205">
        <f t="shared" si="85"/>
        <v>0</v>
      </c>
      <c r="H98" s="107"/>
      <c r="I98" s="107"/>
      <c r="J98" s="107"/>
      <c r="K98" s="107"/>
      <c r="L98" s="107"/>
      <c r="M98" s="107"/>
      <c r="N98" s="205">
        <f t="shared" si="84"/>
        <v>0</v>
      </c>
      <c r="O98" s="204">
        <f t="shared" si="84"/>
        <v>120</v>
      </c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>
        <v>120</v>
      </c>
      <c r="AJ98" s="132"/>
      <c r="AK98" s="132"/>
      <c r="AL98" s="132"/>
      <c r="AM98" s="132"/>
      <c r="AN98" s="132"/>
      <c r="AO98" s="132"/>
      <c r="AP98" s="132"/>
      <c r="AQ98" s="207"/>
      <c r="AR98" s="132"/>
      <c r="AS98" s="132"/>
      <c r="AT98" s="132"/>
      <c r="AU98" s="207"/>
      <c r="AV98" s="113"/>
      <c r="AW98" s="111"/>
      <c r="AX98" s="111"/>
      <c r="AY98" s="111"/>
      <c r="AZ98" s="111">
        <v>4</v>
      </c>
      <c r="BA98" s="111"/>
      <c r="BB98" s="111"/>
      <c r="BC98" s="220"/>
      <c r="BD98" s="143"/>
      <c r="BE98" s="132">
        <v>4</v>
      </c>
      <c r="BF98" s="132"/>
      <c r="BG98" s="132">
        <v>4</v>
      </c>
    </row>
    <row r="99" spans="1:59" s="7" customFormat="1" ht="41.5" customHeight="1" x14ac:dyDescent="0.4">
      <c r="A99" s="100" t="s">
        <v>6</v>
      </c>
      <c r="B99" s="209" t="s">
        <v>241</v>
      </c>
      <c r="C99" s="102" t="s">
        <v>319</v>
      </c>
      <c r="D99" s="204">
        <f>SUM(E99,O99)</f>
        <v>120</v>
      </c>
      <c r="E99" s="204">
        <f>SUM(F99:G99,N99)</f>
        <v>0</v>
      </c>
      <c r="F99" s="205">
        <f t="shared" si="85"/>
        <v>0</v>
      </c>
      <c r="G99" s="205">
        <f t="shared" si="85"/>
        <v>0</v>
      </c>
      <c r="H99" s="107"/>
      <c r="I99" s="107"/>
      <c r="J99" s="107"/>
      <c r="K99" s="107"/>
      <c r="L99" s="107"/>
      <c r="M99" s="107"/>
      <c r="N99" s="205">
        <f t="shared" si="84"/>
        <v>0</v>
      </c>
      <c r="O99" s="204">
        <f t="shared" si="84"/>
        <v>120</v>
      </c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>
        <v>120</v>
      </c>
      <c r="AN99" s="132"/>
      <c r="AO99" s="132"/>
      <c r="AP99" s="132"/>
      <c r="AQ99" s="207"/>
      <c r="AR99" s="132"/>
      <c r="AS99" s="132"/>
      <c r="AT99" s="132"/>
      <c r="AU99" s="207"/>
      <c r="AV99" s="113"/>
      <c r="AW99" s="111"/>
      <c r="AX99" s="111"/>
      <c r="AY99" s="111"/>
      <c r="AZ99" s="111"/>
      <c r="BA99" s="111">
        <v>4</v>
      </c>
      <c r="BB99" s="111"/>
      <c r="BC99" s="220"/>
      <c r="BD99" s="143"/>
      <c r="BE99" s="132">
        <v>4</v>
      </c>
      <c r="BF99" s="132"/>
      <c r="BG99" s="132">
        <v>4</v>
      </c>
    </row>
    <row r="100" spans="1:59" s="7" customFormat="1" x14ac:dyDescent="0.4">
      <c r="A100" s="269" t="s">
        <v>290</v>
      </c>
      <c r="B100" s="269"/>
      <c r="C100" s="269"/>
      <c r="D100" s="265">
        <f>SUM(D7,D16,D24,D49,D94,D61)</f>
        <v>5465</v>
      </c>
      <c r="E100" s="265">
        <f t="shared" ref="E100:O100" si="86">SUM(E7,E16,E24,E49,E94,E61)</f>
        <v>1735</v>
      </c>
      <c r="F100" s="265">
        <f t="shared" si="86"/>
        <v>407</v>
      </c>
      <c r="G100" s="265">
        <f t="shared" si="86"/>
        <v>829</v>
      </c>
      <c r="H100" s="265">
        <f t="shared" si="86"/>
        <v>174</v>
      </c>
      <c r="I100" s="265">
        <f t="shared" ref="I100:K100" si="87">SUM(I7,I16,I24,I49,I94,I61)</f>
        <v>276</v>
      </c>
      <c r="J100" s="265">
        <f t="shared" si="87"/>
        <v>209</v>
      </c>
      <c r="K100" s="265">
        <f t="shared" si="87"/>
        <v>170</v>
      </c>
      <c r="L100" s="265">
        <f>SUM(L7,L16,L24,L49,L94,L61)</f>
        <v>0</v>
      </c>
      <c r="M100" s="265">
        <f t="shared" si="86"/>
        <v>0</v>
      </c>
      <c r="N100" s="265">
        <f t="shared" si="86"/>
        <v>499</v>
      </c>
      <c r="O100" s="265">
        <f t="shared" si="86"/>
        <v>3730</v>
      </c>
      <c r="P100" s="103">
        <f t="shared" ref="P100:AK100" si="88">SUM(P7,P16,P24,P49,P94,P61)</f>
        <v>66</v>
      </c>
      <c r="Q100" s="103">
        <f t="shared" si="88"/>
        <v>110</v>
      </c>
      <c r="R100" s="103">
        <f t="shared" si="88"/>
        <v>80</v>
      </c>
      <c r="S100" s="103">
        <f t="shared" si="88"/>
        <v>421</v>
      </c>
      <c r="T100" s="103">
        <f t="shared" si="88"/>
        <v>79</v>
      </c>
      <c r="U100" s="103">
        <f t="shared" si="88"/>
        <v>107</v>
      </c>
      <c r="V100" s="103">
        <f t="shared" si="88"/>
        <v>57</v>
      </c>
      <c r="W100" s="103">
        <f t="shared" si="88"/>
        <v>509</v>
      </c>
      <c r="X100" s="103">
        <f t="shared" si="88"/>
        <v>56</v>
      </c>
      <c r="Y100" s="103">
        <f t="shared" si="88"/>
        <v>106</v>
      </c>
      <c r="Z100" s="103">
        <f t="shared" si="88"/>
        <v>80</v>
      </c>
      <c r="AA100" s="103">
        <f t="shared" si="88"/>
        <v>575</v>
      </c>
      <c r="AB100" s="103">
        <f t="shared" si="88"/>
        <v>62</v>
      </c>
      <c r="AC100" s="103">
        <f t="shared" si="88"/>
        <v>94</v>
      </c>
      <c r="AD100" s="103">
        <f t="shared" si="88"/>
        <v>50</v>
      </c>
      <c r="AE100" s="103">
        <f t="shared" si="88"/>
        <v>548</v>
      </c>
      <c r="AF100" s="103">
        <f t="shared" si="88"/>
        <v>56</v>
      </c>
      <c r="AG100" s="103">
        <f t="shared" si="88"/>
        <v>110</v>
      </c>
      <c r="AH100" s="103">
        <f t="shared" si="88"/>
        <v>37</v>
      </c>
      <c r="AI100" s="103">
        <f t="shared" si="88"/>
        <v>442</v>
      </c>
      <c r="AJ100" s="103">
        <f t="shared" si="88"/>
        <v>48</v>
      </c>
      <c r="AK100" s="103">
        <f t="shared" si="88"/>
        <v>120</v>
      </c>
      <c r="AL100" s="103">
        <f t="shared" ref="AL100:BG100" si="89">SUM(AL7,AL16,AL24,AL49,AL94,AL61)</f>
        <v>50</v>
      </c>
      <c r="AM100" s="103">
        <f t="shared" si="89"/>
        <v>452</v>
      </c>
      <c r="AN100" s="103">
        <f t="shared" si="89"/>
        <v>32</v>
      </c>
      <c r="AO100" s="103">
        <f t="shared" si="89"/>
        <v>102</v>
      </c>
      <c r="AP100" s="103">
        <f t="shared" si="89"/>
        <v>75</v>
      </c>
      <c r="AQ100" s="103">
        <f t="shared" si="89"/>
        <v>366</v>
      </c>
      <c r="AR100" s="103">
        <f t="shared" si="89"/>
        <v>8</v>
      </c>
      <c r="AS100" s="103">
        <f t="shared" si="89"/>
        <v>80</v>
      </c>
      <c r="AT100" s="103">
        <f t="shared" si="89"/>
        <v>70</v>
      </c>
      <c r="AU100" s="103">
        <f t="shared" si="89"/>
        <v>417</v>
      </c>
      <c r="AV100" s="103">
        <f t="shared" si="89"/>
        <v>26</v>
      </c>
      <c r="AW100" s="103">
        <f t="shared" si="89"/>
        <v>28</v>
      </c>
      <c r="AX100" s="103">
        <f t="shared" si="89"/>
        <v>31</v>
      </c>
      <c r="AY100" s="103">
        <f t="shared" si="89"/>
        <v>28</v>
      </c>
      <c r="AZ100" s="103">
        <f t="shared" si="89"/>
        <v>25</v>
      </c>
      <c r="BA100" s="103">
        <f t="shared" si="89"/>
        <v>26</v>
      </c>
      <c r="BB100" s="103">
        <f t="shared" si="89"/>
        <v>23</v>
      </c>
      <c r="BC100" s="103">
        <f t="shared" si="89"/>
        <v>23</v>
      </c>
      <c r="BD100" s="263">
        <f t="shared" si="89"/>
        <v>75.84</v>
      </c>
      <c r="BE100" s="263">
        <f t="shared" si="89"/>
        <v>151</v>
      </c>
      <c r="BF100" s="263">
        <f t="shared" si="89"/>
        <v>5</v>
      </c>
      <c r="BG100" s="263">
        <f t="shared" si="89"/>
        <v>71</v>
      </c>
    </row>
    <row r="101" spans="1:59" s="7" customFormat="1" x14ac:dyDescent="0.4">
      <c r="A101" s="269"/>
      <c r="B101" s="269"/>
      <c r="C101" s="269"/>
      <c r="D101" s="266"/>
      <c r="E101" s="266"/>
      <c r="F101" s="266"/>
      <c r="G101" s="266"/>
      <c r="H101" s="266"/>
      <c r="I101" s="266"/>
      <c r="J101" s="266"/>
      <c r="K101" s="266"/>
      <c r="L101" s="266"/>
      <c r="M101" s="266"/>
      <c r="N101" s="266"/>
      <c r="O101" s="266"/>
      <c r="P101" s="263">
        <f>SUM(P100:S100)</f>
        <v>677</v>
      </c>
      <c r="Q101" s="263"/>
      <c r="R101" s="263"/>
      <c r="S101" s="263"/>
      <c r="T101" s="263">
        <f>SUM(T100:W100)</f>
        <v>752</v>
      </c>
      <c r="U101" s="263"/>
      <c r="V101" s="263"/>
      <c r="W101" s="263"/>
      <c r="X101" s="263">
        <f>SUM(X100:AA100)</f>
        <v>817</v>
      </c>
      <c r="Y101" s="263"/>
      <c r="Z101" s="263"/>
      <c r="AA101" s="263"/>
      <c r="AB101" s="263">
        <f>SUM(AB100:AE100)</f>
        <v>754</v>
      </c>
      <c r="AC101" s="263"/>
      <c r="AD101" s="263"/>
      <c r="AE101" s="263"/>
      <c r="AF101" s="263">
        <f>SUM(AF100:AI100)</f>
        <v>645</v>
      </c>
      <c r="AG101" s="263"/>
      <c r="AH101" s="263"/>
      <c r="AI101" s="263"/>
      <c r="AJ101" s="263">
        <f>SUM(AJ100:AM100)</f>
        <v>670</v>
      </c>
      <c r="AK101" s="263"/>
      <c r="AL101" s="263"/>
      <c r="AM101" s="263"/>
      <c r="AN101" s="263">
        <f>SUM(AN100:AQ100)</f>
        <v>575</v>
      </c>
      <c r="AO101" s="263"/>
      <c r="AP101" s="263"/>
      <c r="AQ101" s="263"/>
      <c r="AR101" s="263">
        <f>SUM(AR100:AU100)</f>
        <v>575</v>
      </c>
      <c r="AS101" s="263"/>
      <c r="AT101" s="263"/>
      <c r="AU101" s="263"/>
      <c r="AV101" s="286">
        <f>SUM(AV100:BC100)</f>
        <v>210</v>
      </c>
      <c r="AW101" s="287"/>
      <c r="AX101" s="287"/>
      <c r="AY101" s="287"/>
      <c r="AZ101" s="287"/>
      <c r="BA101" s="287"/>
      <c r="BB101" s="287"/>
      <c r="BC101" s="288"/>
      <c r="BD101" s="263"/>
      <c r="BE101" s="263"/>
      <c r="BF101" s="263"/>
      <c r="BG101" s="263"/>
    </row>
    <row r="102" spans="1:59" s="7" customFormat="1" x14ac:dyDescent="0.4">
      <c r="A102" s="297" t="s">
        <v>291</v>
      </c>
      <c r="B102" s="297"/>
      <c r="C102" s="297"/>
      <c r="D102" s="263">
        <f>SUM(D7,D16,D24,D49,D94,D70)</f>
        <v>5465</v>
      </c>
      <c r="E102" s="263">
        <f t="shared" ref="E102:O102" si="90">SUM(E7,E16,E24,E49,E94,E70)</f>
        <v>1740</v>
      </c>
      <c r="F102" s="263">
        <f t="shared" si="90"/>
        <v>415</v>
      </c>
      <c r="G102" s="263">
        <f t="shared" si="90"/>
        <v>821</v>
      </c>
      <c r="H102" s="263">
        <f t="shared" si="90"/>
        <v>174</v>
      </c>
      <c r="I102" s="263">
        <f t="shared" ref="I102:K102" si="91">SUM(I7,I16,I24,I49,I94,I70)</f>
        <v>308</v>
      </c>
      <c r="J102" s="263">
        <f t="shared" si="91"/>
        <v>209</v>
      </c>
      <c r="K102" s="263">
        <f t="shared" si="91"/>
        <v>130</v>
      </c>
      <c r="L102" s="263">
        <f>SUM(L7,L16,L24,L49,L94,L70)</f>
        <v>0</v>
      </c>
      <c r="M102" s="263">
        <f t="shared" si="90"/>
        <v>0</v>
      </c>
      <c r="N102" s="263">
        <f t="shared" si="90"/>
        <v>504</v>
      </c>
      <c r="O102" s="263">
        <f t="shared" si="90"/>
        <v>3725</v>
      </c>
      <c r="P102" s="103">
        <f t="shared" ref="P102:AK102" si="92">SUM(P7,P16,P24,P49,P94,P70)</f>
        <v>66</v>
      </c>
      <c r="Q102" s="103">
        <f t="shared" si="92"/>
        <v>110</v>
      </c>
      <c r="R102" s="103">
        <f t="shared" si="92"/>
        <v>80</v>
      </c>
      <c r="S102" s="103">
        <f t="shared" si="92"/>
        <v>421</v>
      </c>
      <c r="T102" s="103">
        <f t="shared" si="92"/>
        <v>79</v>
      </c>
      <c r="U102" s="103">
        <f t="shared" si="92"/>
        <v>107</v>
      </c>
      <c r="V102" s="103">
        <f t="shared" si="92"/>
        <v>57</v>
      </c>
      <c r="W102" s="103">
        <f t="shared" si="92"/>
        <v>509</v>
      </c>
      <c r="X102" s="103">
        <f t="shared" si="92"/>
        <v>56</v>
      </c>
      <c r="Y102" s="103">
        <f t="shared" si="92"/>
        <v>106</v>
      </c>
      <c r="Z102" s="103">
        <f t="shared" si="92"/>
        <v>80</v>
      </c>
      <c r="AA102" s="103">
        <f t="shared" si="92"/>
        <v>575</v>
      </c>
      <c r="AB102" s="103">
        <f t="shared" si="92"/>
        <v>62</v>
      </c>
      <c r="AC102" s="103">
        <f t="shared" si="92"/>
        <v>94</v>
      </c>
      <c r="AD102" s="103">
        <f t="shared" si="92"/>
        <v>50</v>
      </c>
      <c r="AE102" s="103">
        <f t="shared" si="92"/>
        <v>548</v>
      </c>
      <c r="AF102" s="103">
        <f t="shared" si="92"/>
        <v>56</v>
      </c>
      <c r="AG102" s="103">
        <f t="shared" si="92"/>
        <v>110</v>
      </c>
      <c r="AH102" s="103">
        <f t="shared" si="92"/>
        <v>37</v>
      </c>
      <c r="AI102" s="103">
        <f t="shared" si="92"/>
        <v>442</v>
      </c>
      <c r="AJ102" s="103">
        <f t="shared" si="92"/>
        <v>48</v>
      </c>
      <c r="AK102" s="103">
        <f t="shared" si="92"/>
        <v>128</v>
      </c>
      <c r="AL102" s="103">
        <f t="shared" ref="AL102:BG102" si="93">SUM(AL7,AL16,AL24,AL49,AL94,AL70)</f>
        <v>50</v>
      </c>
      <c r="AM102" s="103">
        <f t="shared" si="93"/>
        <v>444</v>
      </c>
      <c r="AN102" s="103">
        <f t="shared" si="93"/>
        <v>40</v>
      </c>
      <c r="AO102" s="103">
        <f t="shared" si="93"/>
        <v>102</v>
      </c>
      <c r="AP102" s="103">
        <f t="shared" si="93"/>
        <v>85</v>
      </c>
      <c r="AQ102" s="103">
        <f t="shared" si="93"/>
        <v>373</v>
      </c>
      <c r="AR102" s="103">
        <f t="shared" si="93"/>
        <v>8</v>
      </c>
      <c r="AS102" s="103">
        <f t="shared" si="93"/>
        <v>64</v>
      </c>
      <c r="AT102" s="103">
        <f t="shared" si="93"/>
        <v>65</v>
      </c>
      <c r="AU102" s="103">
        <f t="shared" si="93"/>
        <v>413</v>
      </c>
      <c r="AV102" s="103">
        <f t="shared" si="93"/>
        <v>26</v>
      </c>
      <c r="AW102" s="103">
        <f t="shared" si="93"/>
        <v>28</v>
      </c>
      <c r="AX102" s="103">
        <f t="shared" si="93"/>
        <v>31</v>
      </c>
      <c r="AY102" s="103">
        <f t="shared" si="93"/>
        <v>28</v>
      </c>
      <c r="AZ102" s="103">
        <f t="shared" si="93"/>
        <v>25</v>
      </c>
      <c r="BA102" s="103">
        <f t="shared" si="93"/>
        <v>26</v>
      </c>
      <c r="BB102" s="103">
        <f t="shared" si="93"/>
        <v>24</v>
      </c>
      <c r="BC102" s="103">
        <f t="shared" si="93"/>
        <v>22</v>
      </c>
      <c r="BD102" s="263">
        <f t="shared" si="93"/>
        <v>76.039999999999992</v>
      </c>
      <c r="BE102" s="263">
        <f t="shared" si="93"/>
        <v>151</v>
      </c>
      <c r="BF102" s="263">
        <f t="shared" si="93"/>
        <v>5</v>
      </c>
      <c r="BG102" s="263">
        <f t="shared" si="93"/>
        <v>71</v>
      </c>
    </row>
    <row r="103" spans="1:59" s="7" customFormat="1" x14ac:dyDescent="0.4">
      <c r="A103" s="297"/>
      <c r="B103" s="297"/>
      <c r="C103" s="297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>
        <f>SUM(P102:S102)</f>
        <v>677</v>
      </c>
      <c r="Q103" s="263"/>
      <c r="R103" s="263"/>
      <c r="S103" s="263"/>
      <c r="T103" s="263">
        <f>SUM(T102:W102)</f>
        <v>752</v>
      </c>
      <c r="U103" s="263"/>
      <c r="V103" s="263"/>
      <c r="W103" s="263"/>
      <c r="X103" s="263">
        <f>SUM(X102:AA102)</f>
        <v>817</v>
      </c>
      <c r="Y103" s="263"/>
      <c r="Z103" s="263"/>
      <c r="AA103" s="263"/>
      <c r="AB103" s="263">
        <f>SUM(AB102:AE102)</f>
        <v>754</v>
      </c>
      <c r="AC103" s="263"/>
      <c r="AD103" s="263"/>
      <c r="AE103" s="263"/>
      <c r="AF103" s="263">
        <f>SUM(AF102:AI102)</f>
        <v>645</v>
      </c>
      <c r="AG103" s="263"/>
      <c r="AH103" s="263"/>
      <c r="AI103" s="263"/>
      <c r="AJ103" s="263">
        <f>SUM(AJ102:AM102)</f>
        <v>670</v>
      </c>
      <c r="AK103" s="263"/>
      <c r="AL103" s="263"/>
      <c r="AM103" s="263"/>
      <c r="AN103" s="263">
        <f>SUM(AN102:AQ102)</f>
        <v>600</v>
      </c>
      <c r="AO103" s="263"/>
      <c r="AP103" s="263"/>
      <c r="AQ103" s="263"/>
      <c r="AR103" s="263">
        <f>SUM(AR102:AU102)</f>
        <v>550</v>
      </c>
      <c r="AS103" s="263"/>
      <c r="AT103" s="263"/>
      <c r="AU103" s="263"/>
      <c r="AV103" s="264">
        <f>SUM(AV102:BC102)</f>
        <v>210</v>
      </c>
      <c r="AW103" s="264"/>
      <c r="AX103" s="264"/>
      <c r="AY103" s="264"/>
      <c r="AZ103" s="264"/>
      <c r="BA103" s="264"/>
      <c r="BB103" s="264"/>
      <c r="BC103" s="264"/>
      <c r="BD103" s="263"/>
      <c r="BE103" s="263"/>
      <c r="BF103" s="263"/>
      <c r="BG103" s="263"/>
    </row>
    <row r="104" spans="1:59" s="7" customFormat="1" x14ac:dyDescent="0.4">
      <c r="A104" s="298" t="s">
        <v>244</v>
      </c>
      <c r="B104" s="298"/>
      <c r="C104" s="298"/>
      <c r="D104" s="263">
        <f>SUM(D7,D16,D24,D49,D94,D78)</f>
        <v>5465</v>
      </c>
      <c r="E104" s="263">
        <f t="shared" ref="E104:O104" si="94">SUM(E7,E16,E24,E49,E94,E78)</f>
        <v>1740</v>
      </c>
      <c r="F104" s="263">
        <f t="shared" si="94"/>
        <v>391</v>
      </c>
      <c r="G104" s="263">
        <f t="shared" si="94"/>
        <v>845</v>
      </c>
      <c r="H104" s="263">
        <f t="shared" si="94"/>
        <v>206</v>
      </c>
      <c r="I104" s="263">
        <f t="shared" ref="I104:K104" si="95">SUM(I7,I16,I24,I49,I94,I78)</f>
        <v>268</v>
      </c>
      <c r="J104" s="263">
        <f t="shared" si="95"/>
        <v>209</v>
      </c>
      <c r="K104" s="263">
        <f t="shared" si="95"/>
        <v>162</v>
      </c>
      <c r="L104" s="263">
        <f>SUM(L7,L16,L24,L49,L94,L78)</f>
        <v>0</v>
      </c>
      <c r="M104" s="263">
        <f t="shared" si="94"/>
        <v>0</v>
      </c>
      <c r="N104" s="263">
        <f t="shared" si="94"/>
        <v>504</v>
      </c>
      <c r="O104" s="263">
        <f t="shared" si="94"/>
        <v>3725</v>
      </c>
      <c r="P104" s="103">
        <f t="shared" ref="P104:AK104" si="96">SUM(P7,P16,P24,P49,P94,P78)</f>
        <v>66</v>
      </c>
      <c r="Q104" s="103">
        <f t="shared" si="96"/>
        <v>110</v>
      </c>
      <c r="R104" s="103">
        <f t="shared" si="96"/>
        <v>80</v>
      </c>
      <c r="S104" s="103">
        <f t="shared" si="96"/>
        <v>421</v>
      </c>
      <c r="T104" s="103">
        <f t="shared" si="96"/>
        <v>79</v>
      </c>
      <c r="U104" s="103">
        <f t="shared" si="96"/>
        <v>107</v>
      </c>
      <c r="V104" s="103">
        <f t="shared" si="96"/>
        <v>57</v>
      </c>
      <c r="W104" s="103">
        <f t="shared" si="96"/>
        <v>509</v>
      </c>
      <c r="X104" s="103">
        <f t="shared" si="96"/>
        <v>56</v>
      </c>
      <c r="Y104" s="103">
        <f t="shared" si="96"/>
        <v>106</v>
      </c>
      <c r="Z104" s="103">
        <f t="shared" si="96"/>
        <v>80</v>
      </c>
      <c r="AA104" s="103">
        <f t="shared" si="96"/>
        <v>575</v>
      </c>
      <c r="AB104" s="103">
        <f t="shared" si="96"/>
        <v>62</v>
      </c>
      <c r="AC104" s="103">
        <f t="shared" si="96"/>
        <v>94</v>
      </c>
      <c r="AD104" s="103">
        <f t="shared" si="96"/>
        <v>50</v>
      </c>
      <c r="AE104" s="103">
        <f t="shared" si="96"/>
        <v>548</v>
      </c>
      <c r="AF104" s="103">
        <f t="shared" si="96"/>
        <v>56</v>
      </c>
      <c r="AG104" s="103">
        <f t="shared" si="96"/>
        <v>110</v>
      </c>
      <c r="AH104" s="103">
        <f t="shared" si="96"/>
        <v>37</v>
      </c>
      <c r="AI104" s="103">
        <f t="shared" si="96"/>
        <v>442</v>
      </c>
      <c r="AJ104" s="103">
        <f t="shared" si="96"/>
        <v>40</v>
      </c>
      <c r="AK104" s="103">
        <f t="shared" si="96"/>
        <v>128</v>
      </c>
      <c r="AL104" s="103">
        <f t="shared" ref="AL104:BG104" si="97">SUM(AL7,AL16,AL24,AL49,AL94,AL78)</f>
        <v>50</v>
      </c>
      <c r="AM104" s="103">
        <f t="shared" si="97"/>
        <v>452</v>
      </c>
      <c r="AN104" s="103">
        <f t="shared" si="97"/>
        <v>32</v>
      </c>
      <c r="AO104" s="103">
        <f t="shared" si="97"/>
        <v>102</v>
      </c>
      <c r="AP104" s="103">
        <f t="shared" si="97"/>
        <v>70</v>
      </c>
      <c r="AQ104" s="103">
        <f t="shared" si="97"/>
        <v>346</v>
      </c>
      <c r="AR104" s="103">
        <f t="shared" si="97"/>
        <v>0</v>
      </c>
      <c r="AS104" s="103">
        <f t="shared" si="97"/>
        <v>88</v>
      </c>
      <c r="AT104" s="103">
        <f t="shared" si="97"/>
        <v>80</v>
      </c>
      <c r="AU104" s="103">
        <f t="shared" si="97"/>
        <v>432</v>
      </c>
      <c r="AV104" s="103">
        <f t="shared" si="97"/>
        <v>26</v>
      </c>
      <c r="AW104" s="103">
        <f t="shared" si="97"/>
        <v>28</v>
      </c>
      <c r="AX104" s="103">
        <f t="shared" si="97"/>
        <v>31</v>
      </c>
      <c r="AY104" s="103">
        <f t="shared" si="97"/>
        <v>28</v>
      </c>
      <c r="AZ104" s="103">
        <f t="shared" si="97"/>
        <v>25</v>
      </c>
      <c r="BA104" s="103">
        <f t="shared" si="97"/>
        <v>26</v>
      </c>
      <c r="BB104" s="103">
        <f t="shared" si="97"/>
        <v>22</v>
      </c>
      <c r="BC104" s="103">
        <f t="shared" si="97"/>
        <v>24</v>
      </c>
      <c r="BD104" s="263">
        <f t="shared" si="97"/>
        <v>76.039999999999992</v>
      </c>
      <c r="BE104" s="263">
        <f t="shared" si="97"/>
        <v>151</v>
      </c>
      <c r="BF104" s="263">
        <f t="shared" si="97"/>
        <v>5</v>
      </c>
      <c r="BG104" s="263">
        <f t="shared" si="97"/>
        <v>71</v>
      </c>
    </row>
    <row r="105" spans="1:59" s="7" customFormat="1" x14ac:dyDescent="0.4">
      <c r="A105" s="298"/>
      <c r="B105" s="298"/>
      <c r="C105" s="298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>
        <f>SUM(P104:S104)</f>
        <v>677</v>
      </c>
      <c r="Q105" s="263"/>
      <c r="R105" s="263"/>
      <c r="S105" s="263"/>
      <c r="T105" s="263">
        <f>SUM(T104:W104)</f>
        <v>752</v>
      </c>
      <c r="U105" s="263"/>
      <c r="V105" s="263"/>
      <c r="W105" s="263"/>
      <c r="X105" s="263">
        <f>SUM(X104:AA104)</f>
        <v>817</v>
      </c>
      <c r="Y105" s="263"/>
      <c r="Z105" s="263"/>
      <c r="AA105" s="263"/>
      <c r="AB105" s="263">
        <f>SUM(AB104:AE104)</f>
        <v>754</v>
      </c>
      <c r="AC105" s="263"/>
      <c r="AD105" s="263"/>
      <c r="AE105" s="263"/>
      <c r="AF105" s="263">
        <f>SUM(AF104:AI104)</f>
        <v>645</v>
      </c>
      <c r="AG105" s="263"/>
      <c r="AH105" s="263"/>
      <c r="AI105" s="263"/>
      <c r="AJ105" s="263">
        <f>SUM(AJ104:AM104)</f>
        <v>670</v>
      </c>
      <c r="AK105" s="263"/>
      <c r="AL105" s="263"/>
      <c r="AM105" s="263"/>
      <c r="AN105" s="263">
        <f>SUM(AN104:AQ104)</f>
        <v>550</v>
      </c>
      <c r="AO105" s="263"/>
      <c r="AP105" s="263"/>
      <c r="AQ105" s="263"/>
      <c r="AR105" s="263">
        <f>SUM(AR104:AU104)</f>
        <v>600</v>
      </c>
      <c r="AS105" s="263"/>
      <c r="AT105" s="263"/>
      <c r="AU105" s="263"/>
      <c r="AV105" s="264">
        <f>SUM(AV104:BC104)</f>
        <v>210</v>
      </c>
      <c r="AW105" s="264"/>
      <c r="AX105" s="264"/>
      <c r="AY105" s="264"/>
      <c r="AZ105" s="264"/>
      <c r="BA105" s="264"/>
      <c r="BB105" s="264"/>
      <c r="BC105" s="264"/>
      <c r="BD105" s="263"/>
      <c r="BE105" s="263"/>
      <c r="BF105" s="263"/>
      <c r="BG105" s="263"/>
    </row>
    <row r="106" spans="1:59" s="7" customFormat="1" x14ac:dyDescent="0.4">
      <c r="A106" s="262" t="s">
        <v>288</v>
      </c>
      <c r="B106" s="262"/>
      <c r="C106" s="262"/>
      <c r="D106" s="263">
        <f>SUM(D7,D16,D24,D49,D94,D86)</f>
        <v>5465</v>
      </c>
      <c r="E106" s="263">
        <f t="shared" ref="E106:O106" si="98">SUM(E7,E16,E24,E49,E94,E86)</f>
        <v>1740</v>
      </c>
      <c r="F106" s="263">
        <f t="shared" si="98"/>
        <v>407</v>
      </c>
      <c r="G106" s="263">
        <f t="shared" si="98"/>
        <v>829</v>
      </c>
      <c r="H106" s="263">
        <f t="shared" si="98"/>
        <v>174</v>
      </c>
      <c r="I106" s="263">
        <f t="shared" ref="I106:K106" si="99">SUM(I7,I16,I24,I49,I94,I86)</f>
        <v>246</v>
      </c>
      <c r="J106" s="263">
        <f t="shared" si="99"/>
        <v>225</v>
      </c>
      <c r="K106" s="263">
        <f t="shared" si="99"/>
        <v>184</v>
      </c>
      <c r="L106" s="263">
        <f>SUM(L7,L16,L24,L49,L94,L86)</f>
        <v>0</v>
      </c>
      <c r="M106" s="263">
        <f t="shared" si="98"/>
        <v>0</v>
      </c>
      <c r="N106" s="263">
        <f t="shared" si="98"/>
        <v>504</v>
      </c>
      <c r="O106" s="263">
        <f t="shared" si="98"/>
        <v>3725</v>
      </c>
      <c r="P106" s="103">
        <f t="shared" ref="P106:AK106" si="100">SUM(P7,P16,P24,P49,P94,P86)</f>
        <v>66</v>
      </c>
      <c r="Q106" s="103">
        <f t="shared" si="100"/>
        <v>110</v>
      </c>
      <c r="R106" s="103">
        <f t="shared" si="100"/>
        <v>80</v>
      </c>
      <c r="S106" s="103">
        <f t="shared" si="100"/>
        <v>421</v>
      </c>
      <c r="T106" s="103">
        <f t="shared" si="100"/>
        <v>79</v>
      </c>
      <c r="U106" s="103">
        <f t="shared" si="100"/>
        <v>107</v>
      </c>
      <c r="V106" s="103">
        <f t="shared" si="100"/>
        <v>57</v>
      </c>
      <c r="W106" s="103">
        <f t="shared" si="100"/>
        <v>509</v>
      </c>
      <c r="X106" s="103">
        <f t="shared" si="100"/>
        <v>56</v>
      </c>
      <c r="Y106" s="103">
        <f t="shared" si="100"/>
        <v>106</v>
      </c>
      <c r="Z106" s="103">
        <f t="shared" si="100"/>
        <v>80</v>
      </c>
      <c r="AA106" s="103">
        <f t="shared" si="100"/>
        <v>575</v>
      </c>
      <c r="AB106" s="103">
        <f t="shared" si="100"/>
        <v>62</v>
      </c>
      <c r="AC106" s="103">
        <f t="shared" si="100"/>
        <v>94</v>
      </c>
      <c r="AD106" s="103">
        <f t="shared" si="100"/>
        <v>50</v>
      </c>
      <c r="AE106" s="103">
        <f t="shared" si="100"/>
        <v>548</v>
      </c>
      <c r="AF106" s="103">
        <f t="shared" si="100"/>
        <v>56</v>
      </c>
      <c r="AG106" s="103">
        <f t="shared" si="100"/>
        <v>110</v>
      </c>
      <c r="AH106" s="103">
        <f t="shared" si="100"/>
        <v>37</v>
      </c>
      <c r="AI106" s="103">
        <f t="shared" si="100"/>
        <v>442</v>
      </c>
      <c r="AJ106" s="103">
        <f t="shared" si="100"/>
        <v>48</v>
      </c>
      <c r="AK106" s="103">
        <f t="shared" si="100"/>
        <v>128</v>
      </c>
      <c r="AL106" s="103">
        <f t="shared" ref="AL106:BG106" si="101">SUM(AL7,AL16,AL24,AL49,AL94,AL86)</f>
        <v>50</v>
      </c>
      <c r="AM106" s="103">
        <f t="shared" si="101"/>
        <v>444</v>
      </c>
      <c r="AN106" s="103">
        <f t="shared" si="101"/>
        <v>32</v>
      </c>
      <c r="AO106" s="103">
        <f t="shared" si="101"/>
        <v>102</v>
      </c>
      <c r="AP106" s="103">
        <f t="shared" si="101"/>
        <v>80</v>
      </c>
      <c r="AQ106" s="103">
        <f t="shared" si="101"/>
        <v>486</v>
      </c>
      <c r="AR106" s="103">
        <f t="shared" si="101"/>
        <v>8</v>
      </c>
      <c r="AS106" s="103">
        <f t="shared" si="101"/>
        <v>72</v>
      </c>
      <c r="AT106" s="103">
        <f t="shared" si="101"/>
        <v>70</v>
      </c>
      <c r="AU106" s="103">
        <f t="shared" si="101"/>
        <v>300</v>
      </c>
      <c r="AV106" s="103">
        <f t="shared" si="101"/>
        <v>26</v>
      </c>
      <c r="AW106" s="103">
        <f t="shared" si="101"/>
        <v>28</v>
      </c>
      <c r="AX106" s="103">
        <f t="shared" si="101"/>
        <v>31</v>
      </c>
      <c r="AY106" s="103">
        <f t="shared" si="101"/>
        <v>28</v>
      </c>
      <c r="AZ106" s="103">
        <f t="shared" si="101"/>
        <v>25</v>
      </c>
      <c r="BA106" s="103">
        <f t="shared" si="101"/>
        <v>26</v>
      </c>
      <c r="BB106" s="103">
        <f t="shared" si="101"/>
        <v>28</v>
      </c>
      <c r="BC106" s="103">
        <f t="shared" si="101"/>
        <v>18</v>
      </c>
      <c r="BD106" s="263">
        <f t="shared" si="101"/>
        <v>76.039999999999992</v>
      </c>
      <c r="BE106" s="263">
        <f t="shared" si="101"/>
        <v>151</v>
      </c>
      <c r="BF106" s="263">
        <f t="shared" si="101"/>
        <v>5</v>
      </c>
      <c r="BG106" s="263">
        <f t="shared" si="101"/>
        <v>71</v>
      </c>
    </row>
    <row r="107" spans="1:59" s="7" customFormat="1" x14ac:dyDescent="0.4">
      <c r="A107" s="262"/>
      <c r="B107" s="262"/>
      <c r="C107" s="262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>
        <f>SUM(P106:S106)</f>
        <v>677</v>
      </c>
      <c r="Q107" s="263"/>
      <c r="R107" s="263"/>
      <c r="S107" s="263"/>
      <c r="T107" s="263">
        <f>SUM(T106:W106)</f>
        <v>752</v>
      </c>
      <c r="U107" s="263"/>
      <c r="V107" s="263"/>
      <c r="W107" s="263"/>
      <c r="X107" s="263">
        <f>SUM(X106:AA106)</f>
        <v>817</v>
      </c>
      <c r="Y107" s="263"/>
      <c r="Z107" s="263"/>
      <c r="AA107" s="263"/>
      <c r="AB107" s="263">
        <f>SUM(AB106:AE106)</f>
        <v>754</v>
      </c>
      <c r="AC107" s="263"/>
      <c r="AD107" s="263"/>
      <c r="AE107" s="263"/>
      <c r="AF107" s="263">
        <f>SUM(AF106:AI106)</f>
        <v>645</v>
      </c>
      <c r="AG107" s="263"/>
      <c r="AH107" s="263"/>
      <c r="AI107" s="263"/>
      <c r="AJ107" s="263">
        <f>SUM(AJ106:AM106)</f>
        <v>670</v>
      </c>
      <c r="AK107" s="263"/>
      <c r="AL107" s="263"/>
      <c r="AM107" s="263"/>
      <c r="AN107" s="263">
        <f>SUM(AN106:AQ106)</f>
        <v>700</v>
      </c>
      <c r="AO107" s="263"/>
      <c r="AP107" s="263"/>
      <c r="AQ107" s="263"/>
      <c r="AR107" s="263">
        <f>SUM(AR106:AU106)</f>
        <v>450</v>
      </c>
      <c r="AS107" s="263"/>
      <c r="AT107" s="263"/>
      <c r="AU107" s="263"/>
      <c r="AV107" s="264">
        <f>SUM(AV106:BC106)</f>
        <v>210</v>
      </c>
      <c r="AW107" s="264"/>
      <c r="AX107" s="264"/>
      <c r="AY107" s="264"/>
      <c r="AZ107" s="264"/>
      <c r="BA107" s="264"/>
      <c r="BB107" s="264"/>
      <c r="BC107" s="264"/>
      <c r="BD107" s="263"/>
      <c r="BE107" s="263"/>
      <c r="BF107" s="263"/>
      <c r="BG107" s="263"/>
    </row>
    <row r="108" spans="1:59" x14ac:dyDescent="1.05">
      <c r="C108" s="16" t="s">
        <v>102</v>
      </c>
      <c r="F108" s="23"/>
      <c r="G108" s="16" t="s">
        <v>125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W108" s="25"/>
    </row>
    <row r="109" spans="1:59" ht="44.4" x14ac:dyDescent="1.4">
      <c r="C109" s="26" t="s">
        <v>297</v>
      </c>
      <c r="D109" s="28"/>
      <c r="E109" s="28"/>
      <c r="F109" s="29">
        <f>F100+G100</f>
        <v>1236</v>
      </c>
      <c r="G109" s="91"/>
      <c r="H109" s="23"/>
      <c r="I109" s="23"/>
      <c r="J109" s="98"/>
      <c r="K109" s="95"/>
      <c r="L109" s="95"/>
      <c r="N109" s="67"/>
      <c r="O109" s="22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:59" x14ac:dyDescent="1.05">
      <c r="C110" s="26" t="s">
        <v>298</v>
      </c>
      <c r="D110" s="27"/>
      <c r="E110" s="27"/>
      <c r="F110" s="29">
        <f>F102+G102</f>
        <v>1236</v>
      </c>
      <c r="G110" s="91"/>
      <c r="H110" s="23"/>
      <c r="I110" s="23"/>
      <c r="J110" s="98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59" ht="44.4" x14ac:dyDescent="1.4">
      <c r="C111" s="26" t="s">
        <v>128</v>
      </c>
      <c r="D111" s="28"/>
      <c r="E111" s="27"/>
      <c r="F111" s="29">
        <f>F104+G104</f>
        <v>1236</v>
      </c>
      <c r="G111" s="91"/>
      <c r="H111" s="23"/>
      <c r="I111" s="23"/>
      <c r="J111" s="98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:59" ht="44.4" x14ac:dyDescent="1.4">
      <c r="C112" s="26" t="s">
        <v>289</v>
      </c>
      <c r="D112" s="28"/>
      <c r="E112" s="27"/>
      <c r="F112" s="29">
        <f>F106+G106</f>
        <v>1236</v>
      </c>
      <c r="G112" s="91"/>
      <c r="H112" s="23"/>
      <c r="I112" s="23"/>
      <c r="J112" s="98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4:6" ht="44.4" x14ac:dyDescent="1.4">
      <c r="D113" s="22"/>
      <c r="F113" s="23"/>
    </row>
    <row r="114" spans="4:6" x14ac:dyDescent="1.05">
      <c r="D114" s="99">
        <f>1300-10%*1300</f>
        <v>1170</v>
      </c>
      <c r="E114" s="99">
        <f>1300+10%*1300</f>
        <v>1430</v>
      </c>
    </row>
  </sheetData>
  <dataConsolidate/>
  <mergeCells count="149">
    <mergeCell ref="AF107:AI107"/>
    <mergeCell ref="AJ107:AM107"/>
    <mergeCell ref="BD106:BD107"/>
    <mergeCell ref="AN107:AQ107"/>
    <mergeCell ref="AR107:AU107"/>
    <mergeCell ref="AV107:BC107"/>
    <mergeCell ref="AB107:AE107"/>
    <mergeCell ref="AV105:BC105"/>
    <mergeCell ref="I100:I101"/>
    <mergeCell ref="I102:I103"/>
    <mergeCell ref="I104:I105"/>
    <mergeCell ref="I106:I107"/>
    <mergeCell ref="K100:K101"/>
    <mergeCell ref="K102:K103"/>
    <mergeCell ref="K104:K105"/>
    <mergeCell ref="K106:K107"/>
    <mergeCell ref="O106:O107"/>
    <mergeCell ref="J106:J107"/>
    <mergeCell ref="J100:J101"/>
    <mergeCell ref="L100:L101"/>
    <mergeCell ref="L102:L103"/>
    <mergeCell ref="L104:L105"/>
    <mergeCell ref="L106:L107"/>
    <mergeCell ref="M104:M105"/>
    <mergeCell ref="N104:N105"/>
    <mergeCell ref="M102:M103"/>
    <mergeCell ref="M4:M6"/>
    <mergeCell ref="BG106:BG107"/>
    <mergeCell ref="BF106:BF107"/>
    <mergeCell ref="BE104:BE105"/>
    <mergeCell ref="T105:W105"/>
    <mergeCell ref="AR105:AU105"/>
    <mergeCell ref="BG104:BG105"/>
    <mergeCell ref="BF104:BF105"/>
    <mergeCell ref="N102:N103"/>
    <mergeCell ref="AN4:AU4"/>
    <mergeCell ref="P4:W4"/>
    <mergeCell ref="O100:O101"/>
    <mergeCell ref="AR5:AU5"/>
    <mergeCell ref="T101:W101"/>
    <mergeCell ref="P101:S101"/>
    <mergeCell ref="T5:W5"/>
    <mergeCell ref="BE106:BE107"/>
    <mergeCell ref="P107:S107"/>
    <mergeCell ref="T107:W107"/>
    <mergeCell ref="X107:AA107"/>
    <mergeCell ref="X105:AA105"/>
    <mergeCell ref="AF105:AI105"/>
    <mergeCell ref="G106:G107"/>
    <mergeCell ref="A104:C105"/>
    <mergeCell ref="D104:D105"/>
    <mergeCell ref="E104:E105"/>
    <mergeCell ref="F104:F105"/>
    <mergeCell ref="G104:G105"/>
    <mergeCell ref="A106:C107"/>
    <mergeCell ref="D106:D107"/>
    <mergeCell ref="E106:E107"/>
    <mergeCell ref="F106:F107"/>
    <mergeCell ref="H106:H107"/>
    <mergeCell ref="M106:M107"/>
    <mergeCell ref="N106:N107"/>
    <mergeCell ref="A102:C103"/>
    <mergeCell ref="D102:D103"/>
    <mergeCell ref="E102:E103"/>
    <mergeCell ref="F102:F103"/>
    <mergeCell ref="BD104:BD105"/>
    <mergeCell ref="O102:O103"/>
    <mergeCell ref="AN105:AQ105"/>
    <mergeCell ref="P105:S105"/>
    <mergeCell ref="AR103:AU103"/>
    <mergeCell ref="AF103:AI103"/>
    <mergeCell ref="AJ103:AM103"/>
    <mergeCell ref="AJ105:AM105"/>
    <mergeCell ref="O104:O105"/>
    <mergeCell ref="AB105:AE105"/>
    <mergeCell ref="T103:W103"/>
    <mergeCell ref="X103:AA103"/>
    <mergeCell ref="AB103:AE103"/>
    <mergeCell ref="H102:H103"/>
    <mergeCell ref="J102:J103"/>
    <mergeCell ref="J104:J105"/>
    <mergeCell ref="H104:H105"/>
    <mergeCell ref="X5:AA5"/>
    <mergeCell ref="AF4:AM4"/>
    <mergeCell ref="AJ5:AM5"/>
    <mergeCell ref="AB5:AE5"/>
    <mergeCell ref="AF5:AI5"/>
    <mergeCell ref="A1:O1"/>
    <mergeCell ref="A3:A6"/>
    <mergeCell ref="C3:C6"/>
    <mergeCell ref="D3:O3"/>
    <mergeCell ref="B3:B6"/>
    <mergeCell ref="D4:D6"/>
    <mergeCell ref="K4:K6"/>
    <mergeCell ref="H4:H6"/>
    <mergeCell ref="E4:E6"/>
    <mergeCell ref="F4:F6"/>
    <mergeCell ref="G4:G6"/>
    <mergeCell ref="I4:I6"/>
    <mergeCell ref="J4:J6"/>
    <mergeCell ref="L4:L6"/>
    <mergeCell ref="A100:C101"/>
    <mergeCell ref="D100:D101"/>
    <mergeCell ref="BG102:BG103"/>
    <mergeCell ref="BE100:BE101"/>
    <mergeCell ref="AN101:AQ101"/>
    <mergeCell ref="BF102:BF103"/>
    <mergeCell ref="P103:S103"/>
    <mergeCell ref="AJ101:AM101"/>
    <mergeCell ref="BG100:BG101"/>
    <mergeCell ref="BF100:BF101"/>
    <mergeCell ref="M100:M101"/>
    <mergeCell ref="AR101:AU101"/>
    <mergeCell ref="AB101:AE101"/>
    <mergeCell ref="AF101:AI101"/>
    <mergeCell ref="X101:AA101"/>
    <mergeCell ref="H100:H101"/>
    <mergeCell ref="E100:E101"/>
    <mergeCell ref="F100:F101"/>
    <mergeCell ref="G100:G101"/>
    <mergeCell ref="G102:G103"/>
    <mergeCell ref="BE102:BE103"/>
    <mergeCell ref="AV103:BC103"/>
    <mergeCell ref="AN103:AQ103"/>
    <mergeCell ref="BD102:BD103"/>
    <mergeCell ref="BG5:BG6"/>
    <mergeCell ref="BF5:BF6"/>
    <mergeCell ref="AN5:AQ5"/>
    <mergeCell ref="AV101:BC101"/>
    <mergeCell ref="BD100:BD101"/>
    <mergeCell ref="N100:N101"/>
    <mergeCell ref="AV3:BG3"/>
    <mergeCell ref="AV4:BC4"/>
    <mergeCell ref="BD4:BG4"/>
    <mergeCell ref="AV5:AV6"/>
    <mergeCell ref="AW5:AW6"/>
    <mergeCell ref="BA5:BA6"/>
    <mergeCell ref="AZ5:AZ6"/>
    <mergeCell ref="AY5:AY6"/>
    <mergeCell ref="BD5:BD6"/>
    <mergeCell ref="O4:O6"/>
    <mergeCell ref="X4:AE4"/>
    <mergeCell ref="BE5:BE6"/>
    <mergeCell ref="N4:N6"/>
    <mergeCell ref="AX5:AX6"/>
    <mergeCell ref="BC5:BC6"/>
    <mergeCell ref="BB5:BB6"/>
    <mergeCell ref="P3:AU3"/>
    <mergeCell ref="P5:S5"/>
  </mergeCells>
  <phoneticPr fontId="0" type="noConversion"/>
  <printOptions horizontalCentered="1" verticalCentered="1"/>
  <pageMargins left="0.19685039370078741" right="0.19685039370078741" top="0" bottom="3.937007874015748E-2" header="0" footer="0"/>
  <pageSetup paperSize="9" scale="19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zalacznik_nr_1</vt:lpstr>
      <vt:lpstr>zalacznik_nr_2</vt:lpstr>
      <vt:lpstr>zalacznik_nr_3</vt:lpstr>
      <vt:lpstr>zalacznik_nr_2!Obszar_wydruku</vt:lpstr>
      <vt:lpstr>zalacznik_nr_3!Obszar_wydruku</vt:lpstr>
    </vt:vector>
  </TitlesOfParts>
  <Company>PWSZ Konin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Pająk</dc:creator>
  <cp:lastModifiedBy>Anna Kotfas</cp:lastModifiedBy>
  <cp:lastPrinted>2019-04-08T05:37:49Z</cp:lastPrinted>
  <dcterms:created xsi:type="dcterms:W3CDTF">2000-08-09T08:42:37Z</dcterms:created>
  <dcterms:modified xsi:type="dcterms:W3CDTF">2022-05-05T05:43:37Z</dcterms:modified>
</cp:coreProperties>
</file>